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zt.local\hakom\Mape_Odjela\Gospodarstvo\SamoZaOdjel\GORDANA I ŽELJKA\02 IZVJEŠTAJ O IZVRŠENJU FP\06 Godišnji 2025\3 Godišnji 2025\"/>
    </mc:Choice>
  </mc:AlternateContent>
  <xr:revisionPtr revIDLastSave="0" documentId="13_ncr:1_{C275271C-E5C9-459A-9555-AE68CB214CC0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rashoda'!$B$1:$I$102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6" i="3" l="1"/>
  <c r="G96" i="3"/>
  <c r="G82" i="3" s="1"/>
  <c r="G27" i="3" l="1"/>
  <c r="H61" i="7" l="1"/>
  <c r="H49" i="7"/>
  <c r="J97" i="3" l="1"/>
  <c r="J36" i="3"/>
  <c r="J66" i="3"/>
  <c r="J24" i="3"/>
  <c r="J21" i="3"/>
  <c r="J16" i="3"/>
  <c r="J13" i="3"/>
  <c r="H82" i="3"/>
  <c r="I31" i="3" l="1"/>
  <c r="G84" i="3"/>
  <c r="G83" i="3" s="1"/>
  <c r="G8" i="3"/>
  <c r="L11" i="1"/>
  <c r="K11" i="1"/>
  <c r="K49" i="3" l="1"/>
  <c r="H31" i="3" l="1"/>
  <c r="H69" i="7" l="1"/>
  <c r="I69" i="7" s="1"/>
  <c r="H19" i="5"/>
  <c r="G19" i="5"/>
  <c r="H12" i="5"/>
  <c r="G12" i="5"/>
  <c r="K91" i="3"/>
  <c r="H34" i="3" l="1"/>
  <c r="I34" i="3"/>
  <c r="H26" i="1" l="1"/>
  <c r="I26" i="1"/>
  <c r="J26" i="1"/>
  <c r="G26" i="1"/>
  <c r="K26" i="1" l="1"/>
  <c r="L26" i="1"/>
  <c r="K90" i="3"/>
  <c r="L25" i="1" l="1"/>
  <c r="G68" i="7" l="1"/>
  <c r="G11" i="7" s="1"/>
  <c r="F68" i="7"/>
  <c r="F11" i="7" s="1"/>
  <c r="G65" i="7"/>
  <c r="G10" i="7" s="1"/>
  <c r="F65" i="7"/>
  <c r="F10" i="7" s="1"/>
  <c r="I11" i="3" l="1"/>
  <c r="I26" i="3"/>
  <c r="H26" i="3"/>
  <c r="I10" i="3" l="1"/>
  <c r="D4" i="10"/>
  <c r="E4" i="10"/>
  <c r="F4" i="10"/>
  <c r="C4" i="10"/>
  <c r="H19" i="1"/>
  <c r="I19" i="1"/>
  <c r="J19" i="1"/>
  <c r="G19" i="1"/>
  <c r="G31" i="3"/>
  <c r="H8" i="3"/>
  <c r="I8" i="3"/>
  <c r="J8" i="3"/>
  <c r="J31" i="3" s="1"/>
  <c r="C4" i="5"/>
  <c r="D4" i="5"/>
  <c r="E4" i="5"/>
  <c r="F4" i="5"/>
  <c r="C4" i="8"/>
  <c r="D4" i="8"/>
  <c r="E4" i="8"/>
  <c r="F4" i="8"/>
  <c r="H16" i="7" l="1"/>
  <c r="I16" i="7" s="1"/>
  <c r="H66" i="7"/>
  <c r="H65" i="7" s="1"/>
  <c r="H55" i="7"/>
  <c r="I55" i="7" s="1"/>
  <c r="I61" i="7"/>
  <c r="I49" i="7"/>
  <c r="H22" i="7"/>
  <c r="I22" i="7" s="1"/>
  <c r="I65" i="7" l="1"/>
  <c r="H10" i="7"/>
  <c r="I10" i="7" s="1"/>
  <c r="I66" i="7"/>
  <c r="H68" i="7"/>
  <c r="G15" i="7"/>
  <c r="H15" i="7"/>
  <c r="F15" i="7"/>
  <c r="G6" i="7"/>
  <c r="H6" i="7"/>
  <c r="F6" i="7"/>
  <c r="H7" i="6"/>
  <c r="I7" i="6"/>
  <c r="J7" i="6"/>
  <c r="G7" i="6"/>
  <c r="H8" i="8"/>
  <c r="G8" i="8"/>
  <c r="D7" i="8"/>
  <c r="D6" i="8" s="1"/>
  <c r="E7" i="8"/>
  <c r="E6" i="8" s="1"/>
  <c r="F7" i="8"/>
  <c r="F6" i="8" s="1"/>
  <c r="C7" i="8"/>
  <c r="C6" i="8" s="1"/>
  <c r="H17" i="5"/>
  <c r="G17" i="5"/>
  <c r="H15" i="5"/>
  <c r="G15" i="5"/>
  <c r="H10" i="5"/>
  <c r="G10" i="5"/>
  <c r="H8" i="5"/>
  <c r="G8" i="5"/>
  <c r="D18" i="5"/>
  <c r="E18" i="5"/>
  <c r="F18" i="5"/>
  <c r="C18" i="5"/>
  <c r="D16" i="5"/>
  <c r="E16" i="5"/>
  <c r="F16" i="5"/>
  <c r="C16" i="5"/>
  <c r="D14" i="5"/>
  <c r="E14" i="5"/>
  <c r="F14" i="5"/>
  <c r="C14" i="5"/>
  <c r="D11" i="5"/>
  <c r="E11" i="5"/>
  <c r="F11" i="5"/>
  <c r="C11" i="5"/>
  <c r="D9" i="5"/>
  <c r="E9" i="5"/>
  <c r="F9" i="5"/>
  <c r="C9" i="5"/>
  <c r="D7" i="5"/>
  <c r="E7" i="5"/>
  <c r="F7" i="5"/>
  <c r="C7" i="5"/>
  <c r="G50" i="3"/>
  <c r="J50" i="3"/>
  <c r="K102" i="3"/>
  <c r="K100" i="3"/>
  <c r="K95" i="3"/>
  <c r="K89" i="3"/>
  <c r="K88" i="3"/>
  <c r="K79" i="3"/>
  <c r="K78" i="3"/>
  <c r="K75" i="3"/>
  <c r="K73" i="3"/>
  <c r="K72" i="3"/>
  <c r="K71" i="3"/>
  <c r="K70" i="3"/>
  <c r="K69" i="3"/>
  <c r="K65" i="3"/>
  <c r="K64" i="3"/>
  <c r="K63" i="3"/>
  <c r="K62" i="3"/>
  <c r="K61" i="3"/>
  <c r="K60" i="3"/>
  <c r="K59" i="3"/>
  <c r="K58" i="3"/>
  <c r="K57" i="3"/>
  <c r="K54" i="3"/>
  <c r="K53" i="3"/>
  <c r="K52" i="3"/>
  <c r="K51" i="3"/>
  <c r="K48" i="3"/>
  <c r="K47" i="3"/>
  <c r="K46" i="3"/>
  <c r="K43" i="3"/>
  <c r="K41" i="3"/>
  <c r="K39" i="3"/>
  <c r="K38" i="3"/>
  <c r="K37" i="3"/>
  <c r="J101" i="3"/>
  <c r="G101" i="3"/>
  <c r="J99" i="3"/>
  <c r="J96" i="3" s="1"/>
  <c r="G99" i="3"/>
  <c r="J94" i="3"/>
  <c r="G94" i="3"/>
  <c r="G92" i="3"/>
  <c r="J87" i="3"/>
  <c r="G87" i="3"/>
  <c r="I82" i="3"/>
  <c r="J77" i="3"/>
  <c r="G77" i="3"/>
  <c r="J68" i="3"/>
  <c r="G68" i="3"/>
  <c r="J56" i="3"/>
  <c r="G56" i="3"/>
  <c r="J45" i="3"/>
  <c r="G45" i="3"/>
  <c r="J42" i="3"/>
  <c r="G42" i="3"/>
  <c r="J40" i="3"/>
  <c r="G40" i="3"/>
  <c r="G36" i="3"/>
  <c r="H9" i="7" l="1"/>
  <c r="G86" i="3"/>
  <c r="J86" i="3"/>
  <c r="J44" i="3"/>
  <c r="E6" i="5"/>
  <c r="F14" i="7"/>
  <c r="F13" i="7" s="1"/>
  <c r="F12" i="7" s="1"/>
  <c r="F8" i="7" s="1"/>
  <c r="F9" i="7"/>
  <c r="H11" i="7"/>
  <c r="I11" i="7" s="1"/>
  <c r="I68" i="7"/>
  <c r="G11" i="5"/>
  <c r="H11" i="5"/>
  <c r="H14" i="5"/>
  <c r="G18" i="5"/>
  <c r="H18" i="5"/>
  <c r="H9" i="5"/>
  <c r="G14" i="7"/>
  <c r="G13" i="7" s="1"/>
  <c r="G12" i="7" s="1"/>
  <c r="G8" i="7" s="1"/>
  <c r="G9" i="7"/>
  <c r="I9" i="7" s="1"/>
  <c r="D6" i="5"/>
  <c r="D13" i="5"/>
  <c r="G6" i="8"/>
  <c r="G16" i="5"/>
  <c r="G9" i="5"/>
  <c r="H7" i="8"/>
  <c r="G7" i="5"/>
  <c r="G14" i="5"/>
  <c r="H16" i="5"/>
  <c r="K87" i="3"/>
  <c r="K40" i="3"/>
  <c r="K42" i="3"/>
  <c r="G76" i="3"/>
  <c r="F6" i="5"/>
  <c r="G7" i="8"/>
  <c r="H6" i="8"/>
  <c r="K56" i="3"/>
  <c r="K50" i="3"/>
  <c r="H7" i="5"/>
  <c r="C6" i="5"/>
  <c r="K101" i="3"/>
  <c r="K94" i="3"/>
  <c r="K68" i="3"/>
  <c r="K45" i="3"/>
  <c r="H14" i="7"/>
  <c r="I15" i="7"/>
  <c r="J35" i="3"/>
  <c r="K36" i="3"/>
  <c r="K77" i="3"/>
  <c r="G35" i="3"/>
  <c r="K99" i="3"/>
  <c r="E13" i="5"/>
  <c r="C13" i="5"/>
  <c r="F13" i="5"/>
  <c r="H33" i="3"/>
  <c r="I33" i="3"/>
  <c r="G44" i="3"/>
  <c r="H6" i="5" l="1"/>
  <c r="G6" i="5"/>
  <c r="J34" i="3"/>
  <c r="G34" i="3"/>
  <c r="K76" i="3"/>
  <c r="L76" i="3"/>
  <c r="L96" i="3"/>
  <c r="H13" i="5"/>
  <c r="G13" i="5"/>
  <c r="J82" i="3"/>
  <c r="H13" i="7"/>
  <c r="I14" i="7"/>
  <c r="K96" i="3"/>
  <c r="L86" i="3"/>
  <c r="K86" i="3"/>
  <c r="L35" i="3"/>
  <c r="K35" i="3"/>
  <c r="L44" i="3"/>
  <c r="K44" i="3"/>
  <c r="J33" i="3" l="1"/>
  <c r="L82" i="3"/>
  <c r="L34" i="3"/>
  <c r="K82" i="3"/>
  <c r="K34" i="3"/>
  <c r="G33" i="3"/>
  <c r="H12" i="7"/>
  <c r="I13" i="7"/>
  <c r="L33" i="3" l="1"/>
  <c r="K33" i="3"/>
  <c r="H8" i="7"/>
  <c r="I12" i="7"/>
  <c r="J12" i="3"/>
  <c r="K25" i="3"/>
  <c r="K22" i="3"/>
  <c r="K18" i="3"/>
  <c r="K17" i="3"/>
  <c r="K14" i="3"/>
  <c r="J23" i="3"/>
  <c r="J20" i="3"/>
  <c r="J15" i="3"/>
  <c r="G15" i="3"/>
  <c r="G12" i="3"/>
  <c r="K25" i="1"/>
  <c r="K24" i="1"/>
  <c r="H23" i="1"/>
  <c r="I23" i="1"/>
  <c r="J23" i="1"/>
  <c r="G23" i="1"/>
  <c r="J15" i="1"/>
  <c r="H15" i="1"/>
  <c r="I15" i="1"/>
  <c r="G15" i="1"/>
  <c r="H12" i="1"/>
  <c r="I12" i="1"/>
  <c r="J12" i="1"/>
  <c r="G12" i="1"/>
  <c r="L10" i="1"/>
  <c r="L24" i="1"/>
  <c r="L14" i="1"/>
  <c r="L13" i="1"/>
  <c r="K14" i="1"/>
  <c r="K13" i="1"/>
  <c r="K10" i="1"/>
  <c r="I8" i="7" l="1"/>
  <c r="L23" i="3"/>
  <c r="L20" i="3"/>
  <c r="L12" i="3"/>
  <c r="G20" i="3"/>
  <c r="G23" i="3"/>
  <c r="K13" i="3"/>
  <c r="L12" i="1"/>
  <c r="K15" i="1"/>
  <c r="K12" i="1"/>
  <c r="L15" i="3"/>
  <c r="K15" i="3"/>
  <c r="K21" i="3"/>
  <c r="K12" i="3"/>
  <c r="K24" i="3"/>
  <c r="K16" i="3"/>
  <c r="H11" i="3"/>
  <c r="J11" i="3"/>
  <c r="L15" i="1"/>
  <c r="J16" i="1"/>
  <c r="J27" i="1" s="1"/>
  <c r="I16" i="1"/>
  <c r="H16" i="1"/>
  <c r="H27" i="1" s="1"/>
  <c r="G16" i="1"/>
  <c r="K20" i="3" l="1"/>
  <c r="G11" i="3"/>
  <c r="K23" i="3"/>
  <c r="I27" i="1"/>
  <c r="L16" i="1"/>
  <c r="G27" i="1"/>
  <c r="K16" i="1"/>
  <c r="H10" i="3"/>
  <c r="L11" i="3"/>
  <c r="G26" i="3"/>
  <c r="K11" i="3" l="1"/>
  <c r="G10" i="3"/>
  <c r="J10" i="3"/>
  <c r="L10" i="3" l="1"/>
  <c r="K10" i="3"/>
</calcChain>
</file>

<file path=xl/sharedStrings.xml><?xml version="1.0" encoding="utf-8"?>
<sst xmlns="http://schemas.openxmlformats.org/spreadsheetml/2006/main" count="278" uniqueCount="159">
  <si>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</si>
  <si>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</si>
  <si>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</si>
  <si>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</si>
  <si>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</si>
  <si>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</si>
  <si>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</si>
  <si>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</si>
  <si>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</si>
  <si>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04 Ekonomski poslovi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</si>
  <si>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</si>
  <si>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</si>
  <si>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</si>
  <si>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</si>
  <si>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</si>
  <si>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</si>
  <si>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</si>
  <si>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</si>
  <si>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</si>
  <si>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</si>
  <si>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</si>
  <si>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</si>
  <si>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</si>
  <si>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</si>
  <si>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</si>
  <si>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</si>
  <si>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</si>
  <si>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</si>
  <si>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</si>
  <si>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</si>
  <si>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</si>
  <si>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</si>
  <si>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</si>
  <si>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</si>
  <si>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</si>
  <si>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</si>
  <si>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</si>
  <si>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</si>
  <si>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</si>
  <si>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</si>
  <si>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</si>
  <si>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</si>
  <si>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</si>
  <si>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</si>
  <si>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</si>
  <si>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</si>
  <si>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</si>
  <si>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</si>
  <si>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</si>
  <si>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</si>
  <si>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</si>
  <si>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</si>
  <si>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</si>
  <si>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</si>
  <si>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</si>
  <si>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</si>
  <si>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</si>
  <si>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</si>
  <si>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</si>
  <si>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</si>
  <si>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</si>
  <si>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</si>
  <si>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</si>
  <si>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</si>
  <si>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</si>
  <si>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</si>
  <si>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</si>
  <si>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Prihodi od imovine</t>
  </si>
  <si>
    <t>Prihodi od financijske imovine</t>
  </si>
  <si>
    <t>Kamate na oročena sredstva i depozite po viđenju</t>
  </si>
  <si>
    <t>Prihodi od zateznih kamata</t>
  </si>
  <si>
    <t>Prihodi po posebnim propisima</t>
  </si>
  <si>
    <t>Uredska oprema i namještaj</t>
  </si>
  <si>
    <t>Prijevozna sredstva u cestovnom prometu</t>
  </si>
  <si>
    <t>Kazne, upravne mjere i ostali prihodi</t>
  </si>
  <si>
    <t>Ostali prihodi</t>
  </si>
  <si>
    <t>Plaće u naravi</t>
  </si>
  <si>
    <t>Plaće za prekovremeni rad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</si>
  <si>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</si>
  <si>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</si>
  <si>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</si>
  <si>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</si>
  <si>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</si>
  <si>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</si>
  <si>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</si>
  <si>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</si>
  <si>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</si>
  <si>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Službena, radna i zaštitna odjeća i obuća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</si>
  <si>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</si>
  <si>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</si>
  <si>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</si>
  <si>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</si>
  <si>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</si>
  <si>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</si>
  <si>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</si>
  <si>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Rashodi za usluge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</si>
  <si>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</si>
  <si>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</si>
  <si>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</si>
  <si>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</si>
  <si>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</si>
  <si>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</si>
  <si>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</si>
  <si>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</si>
  <si>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</si>
  <si>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</si>
  <si>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</si>
  <si>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Rashodi za nabavu proizvedene dugotrajne imovine</t>
  </si>
  <si>
    <t>Postrojenja i oprema</t>
  </si>
  <si>
    <t>Komunikacijska oprema</t>
  </si>
  <si>
    <t>Oprema za održavanje i zaštitu</t>
  </si>
  <si>
    <t>Prijevozna sredstva</t>
  </si>
  <si>
    <t>Nematerijalna proizvedena imovina</t>
  </si>
  <si>
    <t>Rashodi za dodatna ulaganja na nefinancijskoj imovini</t>
  </si>
  <si>
    <t>Dodatna ulaganja na postrojenjima i opremi</t>
  </si>
  <si>
    <t>Dodatna ulaganja za ostalu nefinancijsku imovinu</t>
  </si>
  <si>
    <t>Ulaganja u računalne programe</t>
  </si>
  <si>
    <t>Naknade za rad predstavničkih i izvršnih tijela, povjerenstava i slično</t>
  </si>
  <si>
    <t>Materijal i dijelovi za tekuće i investicijsko održavanje</t>
  </si>
  <si>
    <t>4 Prihodi za posebne namjene</t>
  </si>
  <si>
    <t>43 Ostali prihodi za posebne namjene</t>
  </si>
  <si>
    <t>5 Pomoći</t>
  </si>
  <si>
    <t>51 Pomoći EU</t>
  </si>
  <si>
    <t>7 Prihodi od prodaje ili zamjene   nefinacijske imovine i naknade s naslova osiguranja</t>
  </si>
  <si>
    <t>71 Prihodi od prodaje ili zamjene nefinancijske imovine i nakande s naslova osiguranja</t>
  </si>
  <si>
    <t>048 Istraživanje i razvoj: Ekonomski poslovi</t>
  </si>
  <si>
    <t>A917001</t>
  </si>
  <si>
    <t>PROMET, PROMETNA INFRASTRUKTURA I KOMUNIKACIJE</t>
  </si>
  <si>
    <t>Pomoći EU</t>
  </si>
  <si>
    <t>Prihodi od prodaje ili zamjene nefinancijske imovine i nakande s naslova osiguranja</t>
  </si>
  <si>
    <t>06565</t>
  </si>
  <si>
    <t>43</t>
  </si>
  <si>
    <t>51</t>
  </si>
  <si>
    <t>71</t>
  </si>
  <si>
    <t>Hrvatska regulatorna agencija za mrežne djelatnosti</t>
  </si>
  <si>
    <t>RAZVOJ TRŽIŠTA POŠTANSKIH USLUGA I ELEKTRONIČKIH KOMUNIKACIJA</t>
  </si>
  <si>
    <t>ADMINISTRACIJA I UPRAVLJANJE (IZ EVIDENCIJSKIH PRIHODA)</t>
  </si>
  <si>
    <t>Ostali prihodi za posebne namjene</t>
  </si>
  <si>
    <t>OSTVARENJE/ IZVRŠENJE 
2024.</t>
  </si>
  <si>
    <t>Prihodi od prodaje prijevoznih sredstava</t>
  </si>
  <si>
    <t>Dodatna ulaganja na građevinskim objektima</t>
  </si>
  <si>
    <t>Nematerijalna imovina</t>
  </si>
  <si>
    <t>Licence</t>
  </si>
  <si>
    <t>Pomoći od međunarodnih organizacija te institucija i tijela EU</t>
  </si>
  <si>
    <t>Tekuće pomoći od institucija i tijela EU</t>
  </si>
  <si>
    <t>Prihodi od upravnih i administrativnih pristojbi, pristojbi po posebnim propisima i naknada</t>
  </si>
  <si>
    <t>Ostali nespomenuti prihodi</t>
  </si>
  <si>
    <t>IZVRŠENJE FINANCIJSKOG PLANA PRORAČUNSKOG KORISNIKA DRŽAVNOG PRORAČUNA
ZA  2025. GODINU</t>
  </si>
  <si>
    <t>REBALANS 2025.*</t>
  </si>
  <si>
    <t>TEKUĆI PLAN 2025.*</t>
  </si>
  <si>
    <t>OSTVARENJE/ IZVRŠENJE 
2025.</t>
  </si>
  <si>
    <t>Prihodi od pozitivnih tečajnih razlika i razlika zbog primjene valutne klauzule</t>
  </si>
  <si>
    <t>Naknade troškova osobama izvan radnog odnosa</t>
  </si>
  <si>
    <t>Sitni inventar i autogume</t>
  </si>
  <si>
    <t>Usluge telefona, interneta, pošte i prijevoza</t>
  </si>
  <si>
    <t>Usluge tekućeg i investicijskog  održavanja</t>
  </si>
  <si>
    <t>Rashodi za donacije, kazne, naknade šteta i kapitalne pomoći</t>
  </si>
  <si>
    <t>Instrumenti i uređaji</t>
  </si>
  <si>
    <t>Prihodi od prodaje ili zamjene nefinancijske imovine i naknade s naslova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</si>
</sst>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_ ;\-#,##0\ "/>
    <numFmt numFmtId="166" formatCode="#,##0.00_ ;\-#,##0.00\ 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">
    <xf numFmtId="0" fontId="0" fillId="0" borderId="0"/>
    <xf numFmtId="0" fontId="3" fillId="0" borderId="0"/>
    <xf numFmtId="164" fontId="17" fillId="0" borderId="0" applyFont="0" applyFill="0" applyBorder="0" applyAlignment="0" applyProtection="0"/>
    <xf numFmtId="0" fontId="6" fillId="0" borderId="0"/>
    <xf numFmtId="164" fontId="17" fillId="0" borderId="0" applyFont="0" applyFill="0" applyBorder="0" applyAlignment="0" applyProtection="0"/>
    <xf numFmtId="0" fontId="20" fillId="0" borderId="7" applyNumberFormat="0" applyProtection="0">
      <alignment horizontal="left" vertical="center" wrapText="1"/>
    </xf>
    <xf numFmtId="0" fontId="21" fillId="0" borderId="7" applyNumberFormat="0" applyProtection="0">
      <alignment horizontal="left" vertical="center" wrapText="1"/>
    </xf>
    <xf numFmtId="0" fontId="22" fillId="0" borderId="0"/>
    <xf numFmtId="164" fontId="6" fillId="0" borderId="0" applyFont="0" applyFill="0" applyBorder="0" applyAlignment="0" applyProtection="0"/>
    <xf numFmtId="0" fontId="23" fillId="0" borderId="0"/>
  </cellStyleXfs>
  <cellXfs count="195">
    <xf numFmtId="0" fontId="0" fillId="0" borderId="0" xfId="0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2" fillId="0" borderId="3" xfId="0" quotePrefix="1" applyNumberFormat="1" applyFont="1" applyFill="1" applyBorder="1" applyAlignment="1" applyProtection="1">
      <alignment horizontal="center" vertical="center" wrapText="1"/>
    </xf>
    <xf numFmtId="0" fontId="12" fillId="0" borderId="3" xfId="0" quotePrefix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5" fillId="2" borderId="3" xfId="0" applyNumberFormat="1" applyFont="1" applyFill="1" applyBorder="1" applyAlignment="1"/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2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3" fontId="3" fillId="2" borderId="4" xfId="0" applyNumberFormat="1" applyFont="1" applyFill="1" applyBorder="1" applyAlignment="1">
      <alignment horizontal="right"/>
    </xf>
    <xf numFmtId="0" fontId="1" fillId="0" borderId="0" xfId="0" applyFont="1" applyAlignment="1">
      <alignment vertical="top" wrapText="1"/>
    </xf>
    <xf numFmtId="0" fontId="16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 applyProtection="1">
      <alignment horizontal="right" wrapText="1"/>
    </xf>
    <xf numFmtId="4" fontId="4" fillId="3" borderId="3" xfId="0" applyNumberFormat="1" applyFont="1" applyFill="1" applyBorder="1" applyAlignment="1">
      <alignment horizontal="right"/>
    </xf>
    <xf numFmtId="4" fontId="5" fillId="3" borderId="3" xfId="2" applyNumberFormat="1" applyFont="1" applyFill="1" applyBorder="1" applyAlignment="1" applyProtection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3" xfId="2" applyNumberFormat="1" applyFont="1" applyFill="1" applyBorder="1" applyAlignment="1" applyProtection="1">
      <alignment vertical="center" wrapText="1"/>
    </xf>
    <xf numFmtId="4" fontId="5" fillId="0" borderId="3" xfId="2" applyNumberFormat="1" applyFont="1" applyBorder="1" applyAlignment="1">
      <alignment horizontal="right"/>
    </xf>
    <xf numFmtId="4" fontId="8" fillId="0" borderId="3" xfId="2" applyNumberFormat="1" applyFont="1" applyFill="1" applyBorder="1" applyAlignment="1" applyProtection="1">
      <alignment vertical="center"/>
    </xf>
    <xf numFmtId="4" fontId="5" fillId="3" borderId="3" xfId="2" quotePrefix="1" applyNumberFormat="1" applyFont="1" applyFill="1" applyBorder="1" applyAlignment="1">
      <alignment horizontal="right" wrapText="1"/>
    </xf>
    <xf numFmtId="165" fontId="5" fillId="0" borderId="3" xfId="2" applyNumberFormat="1" applyFont="1" applyFill="1" applyBorder="1" applyAlignment="1">
      <alignment wrapText="1"/>
    </xf>
    <xf numFmtId="165" fontId="8" fillId="3" borderId="3" xfId="2" applyNumberFormat="1" applyFont="1" applyFill="1" applyBorder="1" applyAlignment="1" applyProtection="1">
      <alignment vertical="center" wrapText="1"/>
    </xf>
    <xf numFmtId="165" fontId="5" fillId="0" borderId="3" xfId="2" applyNumberFormat="1" applyFont="1" applyBorder="1" applyAlignment="1">
      <alignment wrapText="1"/>
    </xf>
    <xf numFmtId="3" fontId="5" fillId="0" borderId="3" xfId="2" applyNumberFormat="1" applyFont="1" applyBorder="1" applyAlignment="1">
      <alignment horizontal="right"/>
    </xf>
    <xf numFmtId="3" fontId="5" fillId="3" borderId="3" xfId="2" quotePrefix="1" applyNumberFormat="1" applyFont="1" applyFill="1" applyBorder="1" applyAlignment="1">
      <alignment horizontal="right" wrapText="1"/>
    </xf>
    <xf numFmtId="166" fontId="5" fillId="0" borderId="3" xfId="2" applyNumberFormat="1" applyFont="1" applyFill="1" applyBorder="1" applyAlignment="1">
      <alignment wrapText="1"/>
    </xf>
    <xf numFmtId="166" fontId="8" fillId="3" borderId="3" xfId="2" applyNumberFormat="1" applyFont="1" applyFill="1" applyBorder="1" applyAlignment="1" applyProtection="1">
      <alignment vertical="center" wrapText="1"/>
    </xf>
    <xf numFmtId="166" fontId="8" fillId="0" borderId="3" xfId="2" applyNumberFormat="1" applyFont="1" applyFill="1" applyBorder="1" applyAlignment="1" applyProtection="1">
      <alignment vertical="center" wrapText="1"/>
    </xf>
    <xf numFmtId="166" fontId="5" fillId="0" borderId="3" xfId="2" applyNumberFormat="1" applyFont="1" applyBorder="1" applyAlignment="1">
      <alignment wrapText="1"/>
    </xf>
    <xf numFmtId="3" fontId="5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1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3" fontId="13" fillId="2" borderId="3" xfId="0" applyNumberFormat="1" applyFont="1" applyFill="1" applyBorder="1" applyAlignment="1" applyProtection="1">
      <alignment vertical="center" wrapText="1"/>
    </xf>
    <xf numFmtId="4" fontId="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/>
    <xf numFmtId="4" fontId="3" fillId="2" borderId="3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 applyProtection="1">
      <alignment vertical="center" wrapText="1"/>
    </xf>
    <xf numFmtId="4" fontId="0" fillId="0" borderId="3" xfId="0" applyNumberFormat="1" applyBorder="1"/>
    <xf numFmtId="2" fontId="1" fillId="0" borderId="3" xfId="0" applyNumberFormat="1" applyFont="1" applyBorder="1"/>
    <xf numFmtId="2" fontId="0" fillId="0" borderId="3" xfId="0" applyNumberFormat="1" applyBorder="1"/>
    <xf numFmtId="3" fontId="5" fillId="2" borderId="3" xfId="0" applyNumberFormat="1" applyFont="1" applyFill="1" applyBorder="1" applyAlignment="1" applyProtection="1">
      <alignment horizontal="right" wrapText="1"/>
    </xf>
    <xf numFmtId="4" fontId="1" fillId="0" borderId="3" xfId="0" applyNumberFormat="1" applyFont="1" applyBorder="1"/>
    <xf numFmtId="2" fontId="5" fillId="2" borderId="3" xfId="0" applyNumberFormat="1" applyFont="1" applyFill="1" applyBorder="1" applyAlignment="1">
      <alignment horizontal="right"/>
    </xf>
    <xf numFmtId="0" fontId="19" fillId="0" borderId="3" xfId="0" applyFont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right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4" fontId="5" fillId="2" borderId="4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0" fillId="0" borderId="3" xfId="0" applyNumberFormat="1" applyFill="1" applyBorder="1"/>
    <xf numFmtId="0" fontId="0" fillId="0" borderId="0" xfId="0"/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3" fontId="3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5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4" fontId="5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2" fontId="1" fillId="0" borderId="3" xfId="0" applyNumberFormat="1" applyFont="1" applyBorder="1"/>
    <xf numFmtId="2" fontId="0" fillId="0" borderId="3" xfId="0" applyNumberFormat="1" applyBorder="1"/>
    <xf numFmtId="3" fontId="5" fillId="2" borderId="3" xfId="0" applyNumberFormat="1" applyFont="1" applyFill="1" applyBorder="1" applyAlignment="1" applyProtection="1">
      <alignment horizontal="right" wrapText="1"/>
    </xf>
    <xf numFmtId="0" fontId="0" fillId="0" borderId="0" xfId="0" applyFont="1"/>
    <xf numFmtId="2" fontId="3" fillId="2" borderId="3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18" fillId="0" borderId="3" xfId="0" quotePrefix="1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right"/>
    </xf>
    <xf numFmtId="2" fontId="1" fillId="0" borderId="3" xfId="0" applyNumberFormat="1" applyFont="1" applyFill="1" applyBorder="1"/>
    <xf numFmtId="0" fontId="0" fillId="0" borderId="0" xfId="0" applyFill="1"/>
    <xf numFmtId="0" fontId="6" fillId="0" borderId="3" xfId="0" quotePrefix="1" applyFont="1" applyFill="1" applyBorder="1" applyAlignment="1">
      <alignment horizontal="left" vertical="center"/>
    </xf>
    <xf numFmtId="0" fontId="7" fillId="0" borderId="3" xfId="0" quotePrefix="1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18" fillId="0" borderId="3" xfId="0" quotePrefix="1" applyFont="1" applyFill="1" applyBorder="1" applyAlignment="1">
      <alignment horizontal="left" vertical="center" wrapText="1"/>
    </xf>
    <xf numFmtId="4" fontId="0" fillId="0" borderId="3" xfId="0" applyNumberFormat="1" applyFill="1" applyBorder="1"/>
    <xf numFmtId="0" fontId="20" fillId="0" borderId="3" xfId="5" quotePrefix="1" applyFont="1" applyFill="1" applyBorder="1">
      <alignment horizontal="left" vertical="center" wrapText="1"/>
    </xf>
    <xf numFmtId="39" fontId="0" fillId="0" borderId="0" xfId="0" applyNumberFormat="1"/>
    <xf numFmtId="4" fontId="0" fillId="0" borderId="0" xfId="0" applyNumberFormat="1"/>
    <xf numFmtId="3" fontId="0" fillId="0" borderId="0" xfId="0" applyNumberFormat="1"/>
    <xf numFmtId="3" fontId="5" fillId="0" borderId="3" xfId="2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24" fillId="0" borderId="3" xfId="0" applyNumberFormat="1" applyFont="1" applyFill="1" applyBorder="1"/>
    <xf numFmtId="4" fontId="25" fillId="0" borderId="3" xfId="0" applyNumberFormat="1" applyFont="1" applyFill="1" applyBorder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 indent="5"/>
    </xf>
    <xf numFmtId="0" fontId="5" fillId="2" borderId="3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2" xfId="0" applyFont="1" applyFill="1" applyBorder="1" applyAlignment="1">
      <alignment horizontal="left" vertical="center" wrapText="1" indent="5"/>
    </xf>
    <xf numFmtId="0" fontId="3" fillId="2" borderId="4" xfId="0" applyFont="1" applyFill="1" applyBorder="1" applyAlignment="1">
      <alignment horizontal="left" vertical="center" wrapText="1" indent="5"/>
    </xf>
    <xf numFmtId="0" fontId="5" fillId="2" borderId="1" xfId="0" applyFont="1" applyFill="1" applyBorder="1" applyAlignment="1">
      <alignment horizontal="left" vertical="center" wrapText="1" indent="5"/>
    </xf>
    <xf numFmtId="0" fontId="5" fillId="2" borderId="2" xfId="0" applyFont="1" applyFill="1" applyBorder="1" applyAlignment="1">
      <alignment horizontal="left" vertical="center" wrapText="1" indent="5"/>
    </xf>
    <xf numFmtId="0" fontId="5" fillId="2" borderId="4" xfId="0" applyFont="1" applyFill="1" applyBorder="1" applyAlignment="1">
      <alignment horizontal="left" vertical="center" wrapText="1" indent="5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14" fillId="2" borderId="0" xfId="0" applyFont="1" applyFill="1" applyAlignment="1">
      <alignment horizont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9" fontId="5" fillId="2" borderId="2" xfId="0" applyNumberFormat="1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</cellXfs>
  <cellStyles count="10">
    <cellStyle name="Comma" xfId="2" builtinId="3"/>
    <cellStyle name="Comma 2" xfId="4" xr:uid="{00000000-0005-0000-0000-000001000000}"/>
    <cellStyle name="Comma 2 2" xfId="8" xr:uid="{00000000-0005-0000-0000-000002000000}"/>
    <cellStyle name="Normal" xfId="0" builtinId="0"/>
    <cellStyle name="Normal 2" xfId="3" xr:uid="{00000000-0005-0000-0000-000004000000}"/>
    <cellStyle name="Normal 3" xfId="7" xr:uid="{00000000-0005-0000-0000-000005000000}"/>
    <cellStyle name="Normal 3 2" xfId="9" xr:uid="{E0E69C8F-3AE8-4E1C-B998-ED3A6D3DDF47}"/>
    <cellStyle name="Obično_List4" xfId="1" xr:uid="{00000000-0005-0000-0000-000006000000}"/>
    <cellStyle name="SAPBEXHLevel2" xfId="6" xr:uid="{00000000-0005-0000-0000-000007000000}"/>
    <cellStyle name="SAPBEXHLevel3" xfId="5" xr:uid="{00000000-0005-0000-0000-000008000000}"/>
  </cellStyles>
  <dxfs count="0"/>
  <tableStyles count="0" defaultTableStyle="TableStyleMedium2" defaultPivotStyle="PivotStyleLight16"/>
  <colors>
    <mruColors>
      <color rgb="FF162F65"/>
      <color rgb="FF1F428F"/>
      <color rgb="FF1B3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8"/>
  <sheetViews>
    <sheetView tabSelected="1" zoomScale="80" zoomScaleNormal="80" workbookViewId="0">
      <selection activeCell="O36" sqref="O36"/>
    </sheetView>
  </sheetViews>
  <sheetFormatPr defaultRowHeight="14.5" x14ac:dyDescent="0.35"/>
  <cols>
    <col min="6" max="10" width="25.26953125" customWidth="1"/>
    <col min="11" max="12" width="15.7265625" customWidth="1"/>
  </cols>
  <sheetData>
    <row r="1" spans="2:18" ht="42" customHeight="1" x14ac:dyDescent="0.35">
      <c r="B1" s="136" t="s">
        <v>147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2:18" ht="18" customHeight="1" x14ac:dyDescent="0.35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8" ht="15.75" customHeight="1" x14ac:dyDescent="0.35">
      <c r="B3" s="136" t="s">
        <v>13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2:18" ht="18" x14ac:dyDescent="0.35"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2:18" ht="18" customHeight="1" x14ac:dyDescent="0.35">
      <c r="B5" s="136" t="s">
        <v>54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2:18" ht="18" customHeight="1" x14ac:dyDescent="0.35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2:18" ht="18" customHeight="1" x14ac:dyDescent="0.35">
      <c r="B7" s="153" t="s">
        <v>62</v>
      </c>
      <c r="C7" s="153"/>
      <c r="D7" s="153"/>
      <c r="E7" s="153"/>
      <c r="F7" s="153"/>
      <c r="G7" s="48"/>
      <c r="H7" s="44"/>
      <c r="I7" s="116"/>
      <c r="J7" s="116"/>
      <c r="K7" s="45"/>
      <c r="L7" s="45"/>
    </row>
    <row r="8" spans="2:18" ht="26" x14ac:dyDescent="0.35">
      <c r="B8" s="146" t="s">
        <v>8</v>
      </c>
      <c r="C8" s="146"/>
      <c r="D8" s="146"/>
      <c r="E8" s="146"/>
      <c r="F8" s="146"/>
      <c r="G8" s="22" t="s">
        <v>138</v>
      </c>
      <c r="H8" s="22" t="s">
        <v>148</v>
      </c>
      <c r="I8" s="22" t="s">
        <v>149</v>
      </c>
      <c r="J8" s="22" t="s">
        <v>150</v>
      </c>
      <c r="K8" s="22" t="s">
        <v>28</v>
      </c>
      <c r="L8" s="22" t="s">
        <v>52</v>
      </c>
    </row>
    <row r="9" spans="2:18" x14ac:dyDescent="0.35">
      <c r="B9" s="147">
        <v>1</v>
      </c>
      <c r="C9" s="147"/>
      <c r="D9" s="147"/>
      <c r="E9" s="147"/>
      <c r="F9" s="148"/>
      <c r="G9" s="27">
        <v>2</v>
      </c>
      <c r="H9" s="26">
        <v>3</v>
      </c>
      <c r="I9" s="26">
        <v>4</v>
      </c>
      <c r="J9" s="26">
        <v>5</v>
      </c>
      <c r="K9" s="26" t="s">
        <v>39</v>
      </c>
      <c r="L9" s="26" t="s">
        <v>40</v>
      </c>
    </row>
    <row r="10" spans="2:18" x14ac:dyDescent="0.35">
      <c r="B10" s="142" t="s">
        <v>30</v>
      </c>
      <c r="C10" s="143"/>
      <c r="D10" s="143"/>
      <c r="E10" s="143"/>
      <c r="F10" s="144"/>
      <c r="G10" s="68">
        <v>15808550.369999999</v>
      </c>
      <c r="H10" s="63">
        <v>16511700</v>
      </c>
      <c r="I10" s="63">
        <v>16511700</v>
      </c>
      <c r="J10" s="68">
        <v>17032668.670000002</v>
      </c>
      <c r="K10" s="52">
        <f t="shared" ref="K10:K15" si="0">J10/G10*100</f>
        <v>107.74339374167425</v>
      </c>
      <c r="L10" s="53">
        <f>J10/I10*100</f>
        <v>103.15514859160476</v>
      </c>
      <c r="M10" s="129"/>
      <c r="N10" s="129"/>
      <c r="O10" s="129"/>
      <c r="P10" s="129"/>
      <c r="Q10" s="129"/>
      <c r="R10" s="129"/>
    </row>
    <row r="11" spans="2:18" x14ac:dyDescent="0.35">
      <c r="B11" s="145" t="s">
        <v>29</v>
      </c>
      <c r="C11" s="144"/>
      <c r="D11" s="144"/>
      <c r="E11" s="144"/>
      <c r="F11" s="144"/>
      <c r="G11" s="68">
        <v>112213.12</v>
      </c>
      <c r="H11" s="63">
        <v>1300</v>
      </c>
      <c r="I11" s="63">
        <v>1300</v>
      </c>
      <c r="J11" s="68"/>
      <c r="K11" s="52">
        <f t="shared" ref="K11" si="1">J11/G11*100</f>
        <v>0</v>
      </c>
      <c r="L11" s="53">
        <f>J11/I11*100</f>
        <v>0</v>
      </c>
      <c r="M11" s="129"/>
      <c r="N11" s="129"/>
      <c r="O11" s="129"/>
      <c r="P11" s="129"/>
      <c r="Q11" s="129"/>
      <c r="R11" s="129"/>
    </row>
    <row r="12" spans="2:18" x14ac:dyDescent="0.35">
      <c r="B12" s="139" t="s">
        <v>0</v>
      </c>
      <c r="C12" s="140"/>
      <c r="D12" s="140"/>
      <c r="E12" s="140"/>
      <c r="F12" s="141"/>
      <c r="G12" s="69">
        <f>+G10+G11</f>
        <v>15920763.489999998</v>
      </c>
      <c r="H12" s="64">
        <f t="shared" ref="H12:J12" si="2">+H10+H11</f>
        <v>16513000</v>
      </c>
      <c r="I12" s="64">
        <f t="shared" si="2"/>
        <v>16513000</v>
      </c>
      <c r="J12" s="69">
        <f t="shared" si="2"/>
        <v>17032668.670000002</v>
      </c>
      <c r="K12" s="54">
        <f t="shared" si="0"/>
        <v>106.98399408230894</v>
      </c>
      <c r="L12" s="54">
        <f t="shared" ref="L12:L15" si="3">J12/I12*100</f>
        <v>103.14702761460669</v>
      </c>
      <c r="M12" s="129"/>
      <c r="N12" s="129"/>
      <c r="O12" s="129"/>
      <c r="P12" s="129"/>
      <c r="Q12" s="129"/>
      <c r="R12" s="129"/>
    </row>
    <row r="13" spans="2:18" x14ac:dyDescent="0.35">
      <c r="B13" s="152" t="s">
        <v>31</v>
      </c>
      <c r="C13" s="143"/>
      <c r="D13" s="143"/>
      <c r="E13" s="143"/>
      <c r="F13" s="143"/>
      <c r="G13" s="70">
        <v>12612609.08</v>
      </c>
      <c r="H13" s="63">
        <v>16759920</v>
      </c>
      <c r="I13" s="63">
        <v>16759920</v>
      </c>
      <c r="J13" s="68">
        <v>14713788.57</v>
      </c>
      <c r="K13" s="52">
        <f t="shared" si="0"/>
        <v>116.65935633676202</v>
      </c>
      <c r="L13" s="55">
        <f t="shared" si="3"/>
        <v>87.791520305586189</v>
      </c>
      <c r="M13" s="129"/>
      <c r="N13" s="129"/>
      <c r="O13" s="129"/>
      <c r="P13" s="129"/>
      <c r="Q13" s="129"/>
      <c r="R13" s="129"/>
    </row>
    <row r="14" spans="2:18" x14ac:dyDescent="0.35">
      <c r="B14" s="150" t="s">
        <v>32</v>
      </c>
      <c r="C14" s="144"/>
      <c r="D14" s="144"/>
      <c r="E14" s="144"/>
      <c r="F14" s="144"/>
      <c r="G14" s="70">
        <v>1179119.77</v>
      </c>
      <c r="H14" s="65">
        <v>1474930</v>
      </c>
      <c r="I14" s="65">
        <v>1474930</v>
      </c>
      <c r="J14" s="71">
        <v>866660.12</v>
      </c>
      <c r="K14" s="52">
        <f t="shared" si="0"/>
        <v>73.500601215430379</v>
      </c>
      <c r="L14" s="55">
        <f t="shared" si="3"/>
        <v>58.759406887106501</v>
      </c>
      <c r="M14" s="129"/>
      <c r="N14" s="129"/>
      <c r="O14" s="129"/>
      <c r="P14" s="129"/>
      <c r="Q14" s="129"/>
      <c r="R14" s="129"/>
    </row>
    <row r="15" spans="2:18" x14ac:dyDescent="0.35">
      <c r="B15" s="17" t="s">
        <v>1</v>
      </c>
      <c r="C15" s="42"/>
      <c r="D15" s="42"/>
      <c r="E15" s="42"/>
      <c r="F15" s="42"/>
      <c r="G15" s="69">
        <f>+G13+G14</f>
        <v>13791728.85</v>
      </c>
      <c r="H15" s="64">
        <f t="shared" ref="H15:J15" si="4">+H13+H14</f>
        <v>18234850</v>
      </c>
      <c r="I15" s="64">
        <f t="shared" si="4"/>
        <v>18234850</v>
      </c>
      <c r="J15" s="69">
        <f t="shared" si="4"/>
        <v>15580448.689999999</v>
      </c>
      <c r="K15" s="54">
        <f t="shared" si="0"/>
        <v>112.96951136042672</v>
      </c>
      <c r="L15" s="54">
        <f t="shared" si="3"/>
        <v>85.443251192085484</v>
      </c>
      <c r="M15" s="129"/>
      <c r="N15" s="129"/>
      <c r="O15" s="129"/>
      <c r="P15" s="129"/>
      <c r="Q15" s="129"/>
      <c r="R15" s="129"/>
    </row>
    <row r="16" spans="2:18" x14ac:dyDescent="0.35">
      <c r="B16" s="151" t="s">
        <v>2</v>
      </c>
      <c r="C16" s="140"/>
      <c r="D16" s="140"/>
      <c r="E16" s="140"/>
      <c r="F16" s="140"/>
      <c r="G16" s="69">
        <f>+G12-G15</f>
        <v>2129034.6399999987</v>
      </c>
      <c r="H16" s="64">
        <f t="shared" ref="H16:J16" si="5">+H12-H15</f>
        <v>-1721850</v>
      </c>
      <c r="I16" s="64">
        <f t="shared" si="5"/>
        <v>-1721850</v>
      </c>
      <c r="J16" s="69">
        <f t="shared" si="5"/>
        <v>1452219.9800000023</v>
      </c>
      <c r="K16" s="54">
        <f t="shared" ref="K16" si="6">J16/G16*100</f>
        <v>68.210256081131831</v>
      </c>
      <c r="L16" s="54">
        <f t="shared" ref="L16" si="7">J16/I16*100</f>
        <v>-84.340678920928198</v>
      </c>
      <c r="M16" s="129"/>
      <c r="N16" s="129"/>
      <c r="O16" s="129"/>
      <c r="P16" s="129"/>
      <c r="Q16" s="129"/>
      <c r="R16" s="129"/>
    </row>
    <row r="17" spans="1:31" ht="18" x14ac:dyDescent="0.35"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29"/>
    </row>
    <row r="18" spans="1:31" ht="18" customHeight="1" x14ac:dyDescent="0.35">
      <c r="B18" s="159" t="s">
        <v>59</v>
      </c>
      <c r="C18" s="159"/>
      <c r="D18" s="159"/>
      <c r="E18" s="159"/>
      <c r="F18" s="159"/>
      <c r="G18" s="43"/>
      <c r="H18" s="44"/>
      <c r="I18" s="44"/>
      <c r="J18" s="44"/>
      <c r="K18" s="45"/>
      <c r="L18" s="45"/>
      <c r="M18" s="129"/>
    </row>
    <row r="19" spans="1:31" ht="26" x14ac:dyDescent="0.35">
      <c r="B19" s="146" t="s">
        <v>8</v>
      </c>
      <c r="C19" s="146"/>
      <c r="D19" s="146"/>
      <c r="E19" s="146"/>
      <c r="F19" s="146"/>
      <c r="G19" s="22" t="str">
        <f>+G8</f>
        <v>OSTVARENJE/ IZVRŠENJE 
2024.</v>
      </c>
      <c r="H19" s="22" t="str">
        <f t="shared" ref="H19:J19" si="8">+H8</f>
        <v>REBALANS 2025.*</v>
      </c>
      <c r="I19" s="22" t="str">
        <f t="shared" si="8"/>
        <v>TEKUĆI PLAN 2025.*</v>
      </c>
      <c r="J19" s="22" t="str">
        <f t="shared" si="8"/>
        <v>OSTVARENJE/ IZVRŠENJE 
2025.</v>
      </c>
      <c r="K19" s="1" t="s">
        <v>28</v>
      </c>
      <c r="L19" s="1" t="s">
        <v>52</v>
      </c>
      <c r="M19" s="129"/>
    </row>
    <row r="20" spans="1:31" x14ac:dyDescent="0.35">
      <c r="B20" s="160">
        <v>1</v>
      </c>
      <c r="C20" s="161"/>
      <c r="D20" s="161"/>
      <c r="E20" s="161"/>
      <c r="F20" s="161"/>
      <c r="G20" s="28">
        <v>2</v>
      </c>
      <c r="H20" s="26">
        <v>3</v>
      </c>
      <c r="I20" s="26">
        <v>4</v>
      </c>
      <c r="J20" s="26">
        <v>5</v>
      </c>
      <c r="K20" s="26" t="s">
        <v>39</v>
      </c>
      <c r="L20" s="26" t="s">
        <v>40</v>
      </c>
      <c r="M20" s="129"/>
    </row>
    <row r="21" spans="1:31" ht="15.75" customHeight="1" x14ac:dyDescent="0.35">
      <c r="B21" s="142" t="s">
        <v>33</v>
      </c>
      <c r="C21" s="162"/>
      <c r="D21" s="162"/>
      <c r="E21" s="162"/>
      <c r="F21" s="162"/>
      <c r="G21" s="58">
        <v>0</v>
      </c>
      <c r="H21" s="66">
        <v>0</v>
      </c>
      <c r="I21" s="66">
        <v>0</v>
      </c>
      <c r="J21" s="60">
        <v>0</v>
      </c>
      <c r="K21" s="16"/>
      <c r="L21" s="16"/>
      <c r="M21" s="129"/>
    </row>
    <row r="22" spans="1:31" x14ac:dyDescent="0.35">
      <c r="B22" s="142" t="s">
        <v>34</v>
      </c>
      <c r="C22" s="143"/>
      <c r="D22" s="143"/>
      <c r="E22" s="143"/>
      <c r="F22" s="143"/>
      <c r="G22" s="58">
        <v>0</v>
      </c>
      <c r="H22" s="66">
        <v>0</v>
      </c>
      <c r="I22" s="66">
        <v>0</v>
      </c>
      <c r="J22" s="60">
        <v>0</v>
      </c>
      <c r="K22" s="16"/>
      <c r="L22" s="16"/>
      <c r="M22" s="129"/>
    </row>
    <row r="23" spans="1:31" ht="15" customHeight="1" x14ac:dyDescent="0.35">
      <c r="B23" s="156" t="s">
        <v>53</v>
      </c>
      <c r="C23" s="157"/>
      <c r="D23" s="157"/>
      <c r="E23" s="157"/>
      <c r="F23" s="158"/>
      <c r="G23" s="62">
        <f>SUM(G21:G22)</f>
        <v>0</v>
      </c>
      <c r="H23" s="67">
        <f t="shared" ref="H23:J23" si="9">SUM(H21:H22)</f>
        <v>0</v>
      </c>
      <c r="I23" s="67">
        <f t="shared" si="9"/>
        <v>0</v>
      </c>
      <c r="J23" s="62">
        <f t="shared" si="9"/>
        <v>0</v>
      </c>
      <c r="K23" s="31"/>
      <c r="L23" s="31"/>
      <c r="M23" s="129"/>
    </row>
    <row r="24" spans="1:31" s="32" customFormat="1" ht="15" customHeight="1" x14ac:dyDescent="0.35">
      <c r="A24"/>
      <c r="B24" s="142" t="s">
        <v>17</v>
      </c>
      <c r="C24" s="143"/>
      <c r="D24" s="143"/>
      <c r="E24" s="143"/>
      <c r="F24" s="143"/>
      <c r="G24" s="59">
        <v>2701820.57</v>
      </c>
      <c r="H24" s="132">
        <v>4830856</v>
      </c>
      <c r="I24" s="132">
        <v>4830856</v>
      </c>
      <c r="J24" s="60">
        <v>4830855.21</v>
      </c>
      <c r="K24" s="52">
        <f>J24/G24*100</f>
        <v>178.80000114145255</v>
      </c>
      <c r="L24" s="52">
        <f t="shared" ref="L24" si="10">J24/I24*100</f>
        <v>99.999983646790554</v>
      </c>
      <c r="M24" s="129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32" customFormat="1" ht="15" customHeight="1" x14ac:dyDescent="0.35">
      <c r="A25"/>
      <c r="B25" s="142" t="s">
        <v>58</v>
      </c>
      <c r="C25" s="143"/>
      <c r="D25" s="143"/>
      <c r="E25" s="143"/>
      <c r="F25" s="143"/>
      <c r="G25" s="61">
        <v>-4830855.21</v>
      </c>
      <c r="H25" s="132">
        <v>-3109006</v>
      </c>
      <c r="I25" s="132">
        <v>-3109006</v>
      </c>
      <c r="J25" s="60">
        <v>-6283075.1900000004</v>
      </c>
      <c r="K25" s="52">
        <f>J25/G25*100</f>
        <v>130.06134352761941</v>
      </c>
      <c r="L25" s="52">
        <f>J25/I25*100</f>
        <v>202.09273285416626</v>
      </c>
      <c r="M25" s="12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41" customFormat="1" x14ac:dyDescent="0.35">
      <c r="A26" s="40"/>
      <c r="B26" s="156" t="s">
        <v>60</v>
      </c>
      <c r="C26" s="157"/>
      <c r="D26" s="157"/>
      <c r="E26" s="157"/>
      <c r="F26" s="158"/>
      <c r="G26" s="62">
        <f>+G24+G25</f>
        <v>-2129034.64</v>
      </c>
      <c r="H26" s="67">
        <f t="shared" ref="H26:J26" si="11">+H24+H25</f>
        <v>1721850</v>
      </c>
      <c r="I26" s="67">
        <f t="shared" si="11"/>
        <v>1721850</v>
      </c>
      <c r="J26" s="62">
        <f t="shared" si="11"/>
        <v>-1452219.9800000004</v>
      </c>
      <c r="K26" s="57">
        <f>J26/G26*100</f>
        <v>68.210256081131689</v>
      </c>
      <c r="L26" s="57">
        <f>J26/I26*100</f>
        <v>-84.340678920928099</v>
      </c>
      <c r="M26" s="129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ht="15.5" x14ac:dyDescent="0.35">
      <c r="B27" s="149" t="s">
        <v>61</v>
      </c>
      <c r="C27" s="149"/>
      <c r="D27" s="149"/>
      <c r="E27" s="149"/>
      <c r="F27" s="149"/>
      <c r="G27" s="62">
        <f>+G16+G26</f>
        <v>0</v>
      </c>
      <c r="H27" s="67">
        <f t="shared" ref="H27:J27" si="12">+H16+H26</f>
        <v>0</v>
      </c>
      <c r="I27" s="67">
        <f t="shared" si="12"/>
        <v>0</v>
      </c>
      <c r="J27" s="62">
        <f t="shared" si="12"/>
        <v>1.862645149230957E-9</v>
      </c>
      <c r="K27" s="56"/>
      <c r="L27" s="56"/>
      <c r="M27" s="129"/>
    </row>
    <row r="29" spans="1:31" x14ac:dyDescent="0.3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9"/>
    </row>
    <row r="30" spans="1:31" ht="15" customHeight="1" x14ac:dyDescent="0.35">
      <c r="B30" s="137" t="s">
        <v>63</v>
      </c>
      <c r="C30" s="137"/>
      <c r="D30" s="137"/>
      <c r="E30" s="137"/>
      <c r="F30" s="137"/>
      <c r="G30" s="137"/>
      <c r="H30" s="137"/>
      <c r="I30" s="137"/>
      <c r="J30" s="137"/>
      <c r="K30" s="137"/>
      <c r="L30" s="137"/>
    </row>
    <row r="31" spans="1:31" ht="15" customHeight="1" x14ac:dyDescent="0.35">
      <c r="B31" s="137" t="s">
        <v>64</v>
      </c>
      <c r="C31" s="137"/>
      <c r="D31" s="137"/>
      <c r="E31" s="137"/>
      <c r="F31" s="137"/>
      <c r="G31" s="137"/>
      <c r="H31" s="137"/>
      <c r="I31" s="137"/>
      <c r="J31" s="137"/>
      <c r="K31" s="137"/>
      <c r="L31" s="137"/>
    </row>
    <row r="32" spans="1:31" ht="15" customHeight="1" x14ac:dyDescent="0.35">
      <c r="B32" s="137" t="s">
        <v>65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</row>
    <row r="33" spans="2:12" ht="36.75" customHeight="1" x14ac:dyDescent="0.35"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</row>
    <row r="34" spans="2:12" ht="15" customHeight="1" x14ac:dyDescent="0.35">
      <c r="B34" s="138" t="s">
        <v>66</v>
      </c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2:12" x14ac:dyDescent="0.35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</row>
    <row r="38" spans="2:12" x14ac:dyDescent="0.35">
      <c r="H38" s="121"/>
    </row>
  </sheetData>
  <mergeCells count="30">
    <mergeCell ref="B26:F26"/>
    <mergeCell ref="B23:F23"/>
    <mergeCell ref="B18:F18"/>
    <mergeCell ref="B24:F24"/>
    <mergeCell ref="B25:F25"/>
    <mergeCell ref="B19:F19"/>
    <mergeCell ref="B20:F20"/>
    <mergeCell ref="B21:F21"/>
    <mergeCell ref="B2:L2"/>
    <mergeCell ref="B4:L4"/>
    <mergeCell ref="B6:L6"/>
    <mergeCell ref="B17:L17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7:F7"/>
    <mergeCell ref="B31:L31"/>
  </mergeCells>
  <pageMargins left="0.7" right="0.7" top="0.75" bottom="0.75" header="0.3" footer="0.3"/>
  <pageSetup paperSize="9" scale="67" orientation="landscape" r:id="rId1"/>
  <ignoredErrors>
    <ignoredError sqref="G23:J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7"/>
  <sheetViews>
    <sheetView zoomScale="80" zoomScaleNormal="80" workbookViewId="0">
      <selection activeCell="G110" sqref="G110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11.453125" customWidth="1"/>
    <col min="5" max="5" width="8.453125" customWidth="1"/>
    <col min="6" max="6" width="44.7265625" customWidth="1"/>
    <col min="7" max="10" width="25.26953125" customWidth="1"/>
    <col min="11" max="12" width="15.7265625" customWidth="1"/>
    <col min="13" max="13" width="14.453125" customWidth="1"/>
  </cols>
  <sheetData>
    <row r="1" spans="1:20" ht="18" x14ac:dyDescent="0.35"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20" ht="15.75" customHeight="1" x14ac:dyDescent="0.35">
      <c r="B2" s="136" t="s">
        <v>13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20" ht="18" x14ac:dyDescent="0.35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20" ht="15.75" customHeight="1" x14ac:dyDescent="0.35">
      <c r="B4" s="136" t="s">
        <v>56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20" ht="18" x14ac:dyDescent="0.35"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1:20" ht="15.75" customHeight="1" x14ac:dyDescent="0.35">
      <c r="B6" s="136" t="s">
        <v>41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20" ht="18" x14ac:dyDescent="0.35"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</row>
    <row r="8" spans="1:20" ht="45" customHeight="1" x14ac:dyDescent="0.35">
      <c r="B8" s="166" t="s">
        <v>8</v>
      </c>
      <c r="C8" s="167"/>
      <c r="D8" s="167"/>
      <c r="E8" s="167"/>
      <c r="F8" s="168"/>
      <c r="G8" s="31" t="str">
        <f>+SAŽETAK!G8</f>
        <v>OSTVARENJE/ IZVRŠENJE 
2024.</v>
      </c>
      <c r="H8" s="31" t="str">
        <f>+SAŽETAK!H8</f>
        <v>REBALANS 2025.*</v>
      </c>
      <c r="I8" s="31" t="str">
        <f>+SAŽETAK!I8</f>
        <v>TEKUĆI PLAN 2025.*</v>
      </c>
      <c r="J8" s="31" t="str">
        <f>+SAŽETAK!J8</f>
        <v>OSTVARENJE/ IZVRŠENJE 
2025.</v>
      </c>
      <c r="K8" s="31" t="s">
        <v>28</v>
      </c>
      <c r="L8" s="31" t="s">
        <v>52</v>
      </c>
    </row>
    <row r="9" spans="1:20" x14ac:dyDescent="0.35">
      <c r="B9" s="163">
        <v>1</v>
      </c>
      <c r="C9" s="164"/>
      <c r="D9" s="164"/>
      <c r="E9" s="164"/>
      <c r="F9" s="165"/>
      <c r="G9" s="33">
        <v>2</v>
      </c>
      <c r="H9" s="33">
        <v>3</v>
      </c>
      <c r="I9" s="33">
        <v>4</v>
      </c>
      <c r="J9" s="33">
        <v>5</v>
      </c>
      <c r="K9" s="33" t="s">
        <v>39</v>
      </c>
      <c r="L9" s="33" t="s">
        <v>40</v>
      </c>
    </row>
    <row r="10" spans="1:20" x14ac:dyDescent="0.35">
      <c r="B10" s="6"/>
      <c r="C10" s="6"/>
      <c r="D10" s="6"/>
      <c r="E10" s="6"/>
      <c r="F10" s="6" t="s">
        <v>51</v>
      </c>
      <c r="G10" s="77">
        <f>+G11+G26</f>
        <v>15920763.49</v>
      </c>
      <c r="H10" s="72">
        <f>+H11+H26</f>
        <v>16513000</v>
      </c>
      <c r="I10" s="72">
        <f>+I11+I26</f>
        <v>16513000</v>
      </c>
      <c r="J10" s="77">
        <f>+J11+J26</f>
        <v>17032668.669999998</v>
      </c>
      <c r="K10" s="82">
        <f>+J10/G10*100</f>
        <v>106.98399408230893</v>
      </c>
      <c r="L10" s="82">
        <f>+J10/I10*100</f>
        <v>103.14702761460666</v>
      </c>
      <c r="M10" s="130"/>
      <c r="O10" s="130"/>
      <c r="P10" s="130"/>
      <c r="Q10" s="130"/>
      <c r="R10" s="130"/>
      <c r="S10" s="130"/>
      <c r="T10" s="130"/>
    </row>
    <row r="11" spans="1:20" x14ac:dyDescent="0.35">
      <c r="B11" s="6">
        <v>6</v>
      </c>
      <c r="C11" s="6"/>
      <c r="D11" s="6"/>
      <c r="E11" s="6"/>
      <c r="F11" s="6" t="s">
        <v>3</v>
      </c>
      <c r="G11" s="78">
        <f>+G12+G15+G20+G23</f>
        <v>15808550.370000001</v>
      </c>
      <c r="H11" s="30">
        <f>+H12+H15+H20+H23</f>
        <v>16511700</v>
      </c>
      <c r="I11" s="30">
        <f>+I12+I15+I20+I23</f>
        <v>16511700</v>
      </c>
      <c r="J11" s="78">
        <f>+J12+J15+J20+J23</f>
        <v>17032668.669999998</v>
      </c>
      <c r="K11" s="111">
        <f t="shared" ref="K11:K25" si="0">+J11/G11*100</f>
        <v>107.74339374167423</v>
      </c>
      <c r="L11" s="111">
        <f>+J11/I11*100</f>
        <v>103.15514859160473</v>
      </c>
      <c r="M11" s="130"/>
      <c r="O11" s="130"/>
      <c r="P11" s="130"/>
      <c r="Q11" s="130"/>
      <c r="R11" s="130"/>
      <c r="S11" s="130"/>
      <c r="T11" s="130"/>
    </row>
    <row r="12" spans="1:20" ht="26" x14ac:dyDescent="0.35">
      <c r="A12" s="94"/>
      <c r="B12" s="6"/>
      <c r="C12" s="6">
        <v>63</v>
      </c>
      <c r="D12" s="6"/>
      <c r="E12" s="6"/>
      <c r="F12" s="6" t="s">
        <v>15</v>
      </c>
      <c r="G12" s="77">
        <f>+G13</f>
        <v>59253.48</v>
      </c>
      <c r="H12" s="72">
        <v>50000</v>
      </c>
      <c r="I12" s="72">
        <v>50000</v>
      </c>
      <c r="J12" s="77">
        <f t="shared" ref="J12" si="1">+J13</f>
        <v>42540.26</v>
      </c>
      <c r="K12" s="82">
        <f t="shared" si="0"/>
        <v>71.793690429659151</v>
      </c>
      <c r="L12" s="82">
        <f>+J12/I12*100</f>
        <v>85.080520000000007</v>
      </c>
      <c r="M12" s="130"/>
      <c r="N12" s="94"/>
      <c r="O12" s="130"/>
      <c r="P12" s="130"/>
      <c r="Q12" s="130"/>
      <c r="R12" s="130"/>
      <c r="S12" s="130"/>
      <c r="T12" s="130"/>
    </row>
    <row r="13" spans="1:20" ht="25.5" customHeight="1" x14ac:dyDescent="0.35">
      <c r="A13" s="94"/>
      <c r="B13" s="7"/>
      <c r="C13" s="7"/>
      <c r="D13" s="7">
        <v>632</v>
      </c>
      <c r="E13" s="7"/>
      <c r="F13" s="102" t="s">
        <v>143</v>
      </c>
      <c r="G13" s="109">
        <v>59253.48</v>
      </c>
      <c r="H13" s="4"/>
      <c r="I13" s="4"/>
      <c r="J13" s="79">
        <f>+J14</f>
        <v>42540.26</v>
      </c>
      <c r="K13" s="83">
        <f t="shared" si="0"/>
        <v>71.793690429659151</v>
      </c>
      <c r="L13" s="83"/>
      <c r="M13" s="130"/>
      <c r="N13" s="94"/>
      <c r="O13" s="130"/>
      <c r="P13" s="130"/>
      <c r="Q13" s="130"/>
      <c r="R13" s="130"/>
      <c r="S13" s="130"/>
      <c r="T13" s="130"/>
    </row>
    <row r="14" spans="1:20" x14ac:dyDescent="0.35">
      <c r="A14" s="94"/>
      <c r="B14" s="7"/>
      <c r="C14" s="7"/>
      <c r="D14" s="7"/>
      <c r="E14" s="7">
        <v>6323</v>
      </c>
      <c r="F14" s="128" t="s">
        <v>144</v>
      </c>
      <c r="G14" s="110">
        <v>59253.48</v>
      </c>
      <c r="H14" s="4"/>
      <c r="I14" s="4"/>
      <c r="J14" s="81">
        <v>42540.26</v>
      </c>
      <c r="K14" s="83">
        <f t="shared" si="0"/>
        <v>71.793690429659151</v>
      </c>
      <c r="L14" s="83"/>
      <c r="M14" s="130"/>
      <c r="N14" s="94"/>
      <c r="O14" s="130"/>
      <c r="P14" s="130"/>
      <c r="Q14" s="130"/>
      <c r="R14" s="130"/>
      <c r="S14" s="130"/>
      <c r="T14" s="130"/>
    </row>
    <row r="15" spans="1:20" s="121" customFormat="1" x14ac:dyDescent="0.35">
      <c r="A15" s="94"/>
      <c r="B15" s="117"/>
      <c r="C15" s="117">
        <v>64</v>
      </c>
      <c r="D15" s="118"/>
      <c r="E15" s="118"/>
      <c r="F15" s="118" t="s">
        <v>67</v>
      </c>
      <c r="G15" s="53">
        <f>+G16</f>
        <v>3071.65</v>
      </c>
      <c r="H15" s="119">
        <v>11430</v>
      </c>
      <c r="I15" s="119">
        <v>11430</v>
      </c>
      <c r="J15" s="53">
        <f t="shared" ref="J15" si="2">+J16</f>
        <v>2952.33</v>
      </c>
      <c r="K15" s="120">
        <f t="shared" si="0"/>
        <v>96.115442840167333</v>
      </c>
      <c r="L15" s="120">
        <f>+J15/I15*100</f>
        <v>25.829658792650918</v>
      </c>
      <c r="M15" s="130"/>
      <c r="N15" s="94"/>
      <c r="O15" s="130"/>
      <c r="P15" s="130"/>
      <c r="Q15" s="130"/>
      <c r="R15" s="130"/>
      <c r="S15" s="130"/>
      <c r="T15" s="130"/>
    </row>
    <row r="16" spans="1:20" s="121" customFormat="1" x14ac:dyDescent="0.35">
      <c r="A16" s="94"/>
      <c r="B16" s="122"/>
      <c r="C16" s="122"/>
      <c r="D16" s="123">
        <v>641</v>
      </c>
      <c r="E16" s="123"/>
      <c r="F16" s="123" t="s">
        <v>68</v>
      </c>
      <c r="G16" s="124">
        <v>3071.65</v>
      </c>
      <c r="H16" s="125"/>
      <c r="I16" s="125"/>
      <c r="J16" s="124">
        <f>J17+J18+J19</f>
        <v>2952.33</v>
      </c>
      <c r="K16" s="93">
        <f t="shared" si="0"/>
        <v>96.115442840167333</v>
      </c>
      <c r="L16" s="93"/>
      <c r="M16" s="130"/>
      <c r="N16" s="94"/>
      <c r="O16" s="130"/>
      <c r="P16" s="130"/>
      <c r="Q16" s="130"/>
      <c r="R16" s="130"/>
      <c r="S16" s="130"/>
      <c r="T16" s="130"/>
    </row>
    <row r="17" spans="1:20" s="121" customFormat="1" x14ac:dyDescent="0.35">
      <c r="A17" s="94"/>
      <c r="B17" s="122"/>
      <c r="C17" s="122"/>
      <c r="D17" s="123"/>
      <c r="E17" s="123">
        <v>6413</v>
      </c>
      <c r="F17" s="123" t="s">
        <v>69</v>
      </c>
      <c r="G17" s="124">
        <v>299.48</v>
      </c>
      <c r="H17" s="125"/>
      <c r="I17" s="125"/>
      <c r="J17" s="127">
        <v>453.31</v>
      </c>
      <c r="K17" s="93">
        <f t="shared" si="0"/>
        <v>151.36570054761586</v>
      </c>
      <c r="L17" s="93"/>
      <c r="M17" s="130"/>
      <c r="N17" s="94"/>
      <c r="O17" s="130"/>
      <c r="P17" s="130"/>
      <c r="Q17" s="130"/>
      <c r="R17" s="130"/>
      <c r="S17" s="130"/>
      <c r="T17" s="130"/>
    </row>
    <row r="18" spans="1:20" s="121" customFormat="1" x14ac:dyDescent="0.35">
      <c r="A18" s="94"/>
      <c r="B18" s="122"/>
      <c r="C18" s="122"/>
      <c r="D18" s="123"/>
      <c r="E18" s="123">
        <v>6414</v>
      </c>
      <c r="F18" s="123" t="s">
        <v>70</v>
      </c>
      <c r="G18" s="124">
        <v>2772.17</v>
      </c>
      <c r="H18" s="125"/>
      <c r="I18" s="125"/>
      <c r="J18" s="127">
        <v>2499</v>
      </c>
      <c r="K18" s="93">
        <f t="shared" si="0"/>
        <v>90.145986717986275</v>
      </c>
      <c r="L18" s="93"/>
      <c r="M18" s="130"/>
      <c r="N18" s="94"/>
      <c r="O18" s="130"/>
      <c r="P18" s="130"/>
      <c r="Q18" s="130"/>
      <c r="R18" s="130"/>
      <c r="S18" s="130"/>
      <c r="T18" s="130"/>
    </row>
    <row r="19" spans="1:20" s="121" customFormat="1" ht="25" x14ac:dyDescent="0.35">
      <c r="A19" s="94"/>
      <c r="B19" s="122"/>
      <c r="C19" s="122"/>
      <c r="D19" s="123"/>
      <c r="E19" s="123">
        <v>6415</v>
      </c>
      <c r="F19" s="102" t="s">
        <v>151</v>
      </c>
      <c r="G19" s="124"/>
      <c r="H19" s="125"/>
      <c r="I19" s="125"/>
      <c r="J19" s="127">
        <v>0.02</v>
      </c>
      <c r="K19" s="93"/>
      <c r="L19" s="93"/>
      <c r="M19" s="130"/>
      <c r="N19" s="94"/>
      <c r="O19" s="130"/>
      <c r="P19" s="130"/>
      <c r="Q19" s="130"/>
      <c r="R19" s="130"/>
      <c r="S19" s="130"/>
      <c r="T19" s="130"/>
    </row>
    <row r="20" spans="1:20" s="121" customFormat="1" ht="26" x14ac:dyDescent="0.35">
      <c r="A20" s="94"/>
      <c r="B20" s="117"/>
      <c r="C20" s="117">
        <v>65</v>
      </c>
      <c r="D20" s="118"/>
      <c r="E20" s="118"/>
      <c r="F20" s="126" t="s">
        <v>145</v>
      </c>
      <c r="G20" s="53">
        <f>+G21</f>
        <v>15737769.609999999</v>
      </c>
      <c r="H20" s="119">
        <v>16413970</v>
      </c>
      <c r="I20" s="119">
        <v>16413970</v>
      </c>
      <c r="J20" s="53">
        <f t="shared" ref="J20" si="3">+J21</f>
        <v>16948519.109999999</v>
      </c>
      <c r="K20" s="120">
        <f t="shared" si="0"/>
        <v>107.69327249034497</v>
      </c>
      <c r="L20" s="120">
        <f>+J20/I20*100</f>
        <v>103.25667166444192</v>
      </c>
      <c r="M20" s="130"/>
      <c r="N20" s="94"/>
      <c r="O20" s="130"/>
      <c r="P20" s="130"/>
      <c r="Q20" s="130"/>
      <c r="R20" s="130"/>
      <c r="S20" s="130"/>
      <c r="T20" s="130"/>
    </row>
    <row r="21" spans="1:20" s="121" customFormat="1" x14ac:dyDescent="0.35">
      <c r="A21" s="94"/>
      <c r="B21" s="122"/>
      <c r="C21" s="122"/>
      <c r="D21" s="123">
        <v>652</v>
      </c>
      <c r="E21" s="123"/>
      <c r="F21" s="123" t="s">
        <v>71</v>
      </c>
      <c r="G21" s="124">
        <v>15737769.609999999</v>
      </c>
      <c r="H21" s="125"/>
      <c r="I21" s="125"/>
      <c r="J21" s="124">
        <f>+J22</f>
        <v>16948519.109999999</v>
      </c>
      <c r="K21" s="93">
        <f t="shared" si="0"/>
        <v>107.69327249034497</v>
      </c>
      <c r="L21" s="93"/>
      <c r="M21" s="130"/>
      <c r="N21" s="94"/>
      <c r="O21" s="130"/>
      <c r="P21" s="130"/>
      <c r="Q21" s="130"/>
      <c r="R21" s="130"/>
      <c r="S21" s="130"/>
      <c r="T21" s="130"/>
    </row>
    <row r="22" spans="1:20" s="121" customFormat="1" x14ac:dyDescent="0.35">
      <c r="A22" s="94"/>
      <c r="B22" s="122"/>
      <c r="C22" s="122"/>
      <c r="D22" s="123"/>
      <c r="E22" s="123">
        <v>6526</v>
      </c>
      <c r="F22" s="123" t="s">
        <v>146</v>
      </c>
      <c r="G22" s="124">
        <v>15737769.609999999</v>
      </c>
      <c r="H22" s="125"/>
      <c r="I22" s="125"/>
      <c r="J22" s="127">
        <v>16948519.109999999</v>
      </c>
      <c r="K22" s="93">
        <f t="shared" si="0"/>
        <v>107.69327249034497</v>
      </c>
      <c r="L22" s="93"/>
      <c r="M22" s="130"/>
      <c r="N22" s="94"/>
      <c r="O22" s="130"/>
      <c r="P22" s="130"/>
      <c r="Q22" s="130"/>
      <c r="R22" s="130"/>
      <c r="S22" s="130"/>
      <c r="T22" s="130"/>
    </row>
    <row r="23" spans="1:20" x14ac:dyDescent="0.35">
      <c r="A23" s="94"/>
      <c r="B23" s="15"/>
      <c r="C23" s="15">
        <v>68</v>
      </c>
      <c r="D23" s="74"/>
      <c r="E23" s="74"/>
      <c r="F23" s="74" t="s">
        <v>74</v>
      </c>
      <c r="G23" s="77">
        <f>+G24</f>
        <v>8455.6299999999992</v>
      </c>
      <c r="H23" s="72">
        <v>36300</v>
      </c>
      <c r="I23" s="72">
        <v>36300</v>
      </c>
      <c r="J23" s="77">
        <f t="shared" ref="J23" si="4">+J24</f>
        <v>38656.97</v>
      </c>
      <c r="K23" s="82">
        <f t="shared" si="0"/>
        <v>457.17433236790168</v>
      </c>
      <c r="L23" s="82">
        <f>+J23/I23*100</f>
        <v>106.4930303030303</v>
      </c>
      <c r="M23" s="130"/>
      <c r="N23" s="94"/>
      <c r="O23" s="130"/>
      <c r="P23" s="130"/>
      <c r="Q23" s="130"/>
      <c r="R23" s="130"/>
      <c r="S23" s="130"/>
      <c r="T23" s="130"/>
    </row>
    <row r="24" spans="1:20" x14ac:dyDescent="0.35">
      <c r="A24" s="94"/>
      <c r="B24" s="7"/>
      <c r="C24" s="7"/>
      <c r="D24" s="8">
        <v>683</v>
      </c>
      <c r="E24" s="8"/>
      <c r="F24" s="8" t="s">
        <v>75</v>
      </c>
      <c r="G24" s="79">
        <v>8455.6299999999992</v>
      </c>
      <c r="H24" s="4"/>
      <c r="I24" s="4"/>
      <c r="J24" s="79">
        <f>+J25</f>
        <v>38656.97</v>
      </c>
      <c r="K24" s="83">
        <f t="shared" si="0"/>
        <v>457.17433236790168</v>
      </c>
      <c r="L24" s="83"/>
      <c r="M24" s="130"/>
      <c r="N24" s="94"/>
      <c r="O24" s="130"/>
      <c r="P24" s="130"/>
      <c r="Q24" s="130"/>
      <c r="R24" s="130"/>
      <c r="S24" s="130"/>
      <c r="T24" s="130"/>
    </row>
    <row r="25" spans="1:20" x14ac:dyDescent="0.35">
      <c r="A25" s="94"/>
      <c r="B25" s="7"/>
      <c r="C25" s="7"/>
      <c r="D25" s="8"/>
      <c r="E25" s="8">
        <v>6831</v>
      </c>
      <c r="F25" s="98" t="s">
        <v>75</v>
      </c>
      <c r="G25" s="79">
        <v>8455.6299999999992</v>
      </c>
      <c r="H25" s="4"/>
      <c r="I25" s="4"/>
      <c r="J25" s="81">
        <v>38656.97</v>
      </c>
      <c r="K25" s="83">
        <f t="shared" si="0"/>
        <v>457.17433236790168</v>
      </c>
      <c r="L25" s="83"/>
      <c r="M25" s="130"/>
      <c r="N25" s="94"/>
      <c r="O25" s="130"/>
      <c r="P25" s="130"/>
      <c r="Q25" s="130"/>
      <c r="R25" s="130"/>
      <c r="S25" s="130"/>
      <c r="T25" s="130"/>
    </row>
    <row r="26" spans="1:20" x14ac:dyDescent="0.35">
      <c r="A26" s="94"/>
      <c r="B26" s="15">
        <v>7</v>
      </c>
      <c r="C26" s="15"/>
      <c r="D26" s="74"/>
      <c r="E26" s="74"/>
      <c r="F26" s="6" t="s">
        <v>26</v>
      </c>
      <c r="G26" s="80">
        <f>+G27</f>
        <v>112213.12</v>
      </c>
      <c r="H26" s="76">
        <f>+H27</f>
        <v>1300</v>
      </c>
      <c r="I26" s="76">
        <f>+I27</f>
        <v>1300</v>
      </c>
      <c r="J26" s="80"/>
      <c r="K26" s="82"/>
      <c r="L26" s="85"/>
      <c r="M26" s="130"/>
      <c r="N26" s="94"/>
      <c r="O26" s="130"/>
      <c r="P26" s="130"/>
      <c r="Q26" s="130"/>
      <c r="R26" s="130"/>
      <c r="S26" s="130"/>
      <c r="T26" s="130"/>
    </row>
    <row r="27" spans="1:20" ht="30.75" customHeight="1" x14ac:dyDescent="0.35">
      <c r="A27" s="94"/>
      <c r="B27" s="15"/>
      <c r="C27" s="15">
        <v>72</v>
      </c>
      <c r="D27" s="74"/>
      <c r="E27" s="74"/>
      <c r="F27" s="75" t="s">
        <v>27</v>
      </c>
      <c r="G27" s="77">
        <f>+G28</f>
        <v>112213.12</v>
      </c>
      <c r="H27" s="106">
        <v>1300</v>
      </c>
      <c r="I27" s="106">
        <v>1300</v>
      </c>
      <c r="J27" s="108"/>
      <c r="K27" s="82"/>
      <c r="L27" s="85"/>
      <c r="M27" s="130"/>
      <c r="N27" s="94"/>
      <c r="O27" s="130"/>
      <c r="P27" s="130"/>
      <c r="Q27" s="130"/>
      <c r="R27" s="130"/>
      <c r="S27" s="130"/>
      <c r="T27" s="130"/>
    </row>
    <row r="28" spans="1:20" s="121" customFormat="1" x14ac:dyDescent="0.35">
      <c r="A28" s="94"/>
      <c r="B28" s="122"/>
      <c r="C28" s="122"/>
      <c r="D28" s="123">
        <v>723</v>
      </c>
      <c r="E28" s="123"/>
      <c r="F28" s="123" t="s">
        <v>139</v>
      </c>
      <c r="G28" s="124">
        <v>112213.12</v>
      </c>
      <c r="H28" s="125"/>
      <c r="I28" s="125"/>
      <c r="J28" s="124"/>
      <c r="K28" s="93"/>
      <c r="L28" s="93"/>
      <c r="M28" s="130"/>
      <c r="N28" s="94"/>
      <c r="O28" s="130"/>
      <c r="P28" s="130"/>
      <c r="Q28" s="130"/>
      <c r="R28" s="130"/>
      <c r="S28" s="130"/>
      <c r="T28" s="130"/>
    </row>
    <row r="29" spans="1:20" s="121" customFormat="1" x14ac:dyDescent="0.35">
      <c r="A29" s="94"/>
      <c r="B29" s="122"/>
      <c r="C29" s="122"/>
      <c r="D29" s="123"/>
      <c r="E29" s="123">
        <v>7231</v>
      </c>
      <c r="F29" s="123" t="s">
        <v>73</v>
      </c>
      <c r="G29" s="124">
        <v>112213.12</v>
      </c>
      <c r="H29" s="125"/>
      <c r="I29" s="125"/>
      <c r="J29" s="124"/>
      <c r="K29" s="93"/>
      <c r="L29" s="93"/>
      <c r="M29" s="130"/>
      <c r="N29" s="94"/>
      <c r="O29" s="130"/>
      <c r="P29" s="130"/>
      <c r="Q29" s="130"/>
      <c r="R29" s="130"/>
      <c r="S29" s="130"/>
      <c r="T29" s="130"/>
    </row>
    <row r="30" spans="1:20" ht="18" x14ac:dyDescent="0.35">
      <c r="A30" s="9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30"/>
    </row>
    <row r="31" spans="1:20" ht="36.75" customHeight="1" x14ac:dyDescent="0.35">
      <c r="A31" s="94"/>
      <c r="B31" s="166" t="s">
        <v>8</v>
      </c>
      <c r="C31" s="167"/>
      <c r="D31" s="167"/>
      <c r="E31" s="167"/>
      <c r="F31" s="168"/>
      <c r="G31" s="31" t="str">
        <f>+G8</f>
        <v>OSTVARENJE/ IZVRŠENJE 
2024.</v>
      </c>
      <c r="H31" s="31" t="str">
        <f>+SAŽETAK!H8</f>
        <v>REBALANS 2025.*</v>
      </c>
      <c r="I31" s="31" t="str">
        <f>+SAŽETAK!I8</f>
        <v>TEKUĆI PLAN 2025.*</v>
      </c>
      <c r="J31" s="31" t="str">
        <f>+J8</f>
        <v>OSTVARENJE/ IZVRŠENJE 
2025.</v>
      </c>
      <c r="K31" s="31" t="s">
        <v>28</v>
      </c>
      <c r="L31" s="31" t="s">
        <v>52</v>
      </c>
      <c r="M31" s="130"/>
    </row>
    <row r="32" spans="1:20" x14ac:dyDescent="0.35">
      <c r="A32" s="94"/>
      <c r="B32" s="163">
        <v>1</v>
      </c>
      <c r="C32" s="164"/>
      <c r="D32" s="164"/>
      <c r="E32" s="164"/>
      <c r="F32" s="165"/>
      <c r="G32" s="33">
        <v>2</v>
      </c>
      <c r="H32" s="33">
        <v>3</v>
      </c>
      <c r="I32" s="33">
        <v>4</v>
      </c>
      <c r="J32" s="33">
        <v>5</v>
      </c>
      <c r="K32" s="33" t="s">
        <v>39</v>
      </c>
      <c r="L32" s="33" t="s">
        <v>40</v>
      </c>
      <c r="M32" s="130"/>
    </row>
    <row r="33" spans="1:20" x14ac:dyDescent="0.35">
      <c r="A33" s="94"/>
      <c r="B33" s="6"/>
      <c r="C33" s="6"/>
      <c r="D33" s="6"/>
      <c r="E33" s="6"/>
      <c r="F33" s="6" t="s">
        <v>50</v>
      </c>
      <c r="G33" s="77">
        <f>+G34+G82</f>
        <v>13791728.85</v>
      </c>
      <c r="H33" s="72">
        <f>+H34+H82</f>
        <v>18234850</v>
      </c>
      <c r="I33" s="72">
        <f>+I34+I82</f>
        <v>18234850</v>
      </c>
      <c r="J33" s="77">
        <f>+J34+J82</f>
        <v>15580448.689999998</v>
      </c>
      <c r="K33" s="82">
        <f>+J33/G33*100</f>
        <v>112.96951136042669</v>
      </c>
      <c r="L33" s="82">
        <f>J33/I33*100</f>
        <v>85.443251192085469</v>
      </c>
      <c r="M33" s="130"/>
      <c r="N33" s="130"/>
      <c r="O33" s="130"/>
      <c r="P33" s="130"/>
      <c r="Q33" s="130"/>
      <c r="R33" s="130"/>
      <c r="S33" s="130"/>
      <c r="T33" s="130"/>
    </row>
    <row r="34" spans="1:20" x14ac:dyDescent="0.35">
      <c r="A34" s="94"/>
      <c r="B34" s="6">
        <v>3</v>
      </c>
      <c r="C34" s="6"/>
      <c r="D34" s="6"/>
      <c r="E34" s="6"/>
      <c r="F34" s="6" t="s">
        <v>4</v>
      </c>
      <c r="G34" s="77">
        <f>+G35+G44+G76++G81</f>
        <v>12612609.08</v>
      </c>
      <c r="H34" s="72">
        <f t="shared" ref="H34:J34" si="5">+H35+H44+H76++H81</f>
        <v>16759920</v>
      </c>
      <c r="I34" s="72">
        <f t="shared" si="5"/>
        <v>16759920</v>
      </c>
      <c r="J34" s="77">
        <f t="shared" si="5"/>
        <v>14713788.569999998</v>
      </c>
      <c r="K34" s="82">
        <f t="shared" ref="K34:K89" si="6">+J34/G34*100</f>
        <v>116.65935633676199</v>
      </c>
      <c r="L34" s="82">
        <f t="shared" ref="L34:L35" si="7">J34/I34*100</f>
        <v>87.791520305586175</v>
      </c>
      <c r="M34" s="130"/>
      <c r="O34" s="130"/>
      <c r="P34" s="130"/>
      <c r="Q34" s="130"/>
      <c r="R34" s="130"/>
      <c r="S34" s="130"/>
      <c r="T34" s="130"/>
    </row>
    <row r="35" spans="1:20" x14ac:dyDescent="0.35">
      <c r="A35" s="94"/>
      <c r="B35" s="6"/>
      <c r="C35" s="6">
        <v>31</v>
      </c>
      <c r="D35" s="6"/>
      <c r="E35" s="6"/>
      <c r="F35" s="6" t="s">
        <v>5</v>
      </c>
      <c r="G35" s="77">
        <f>+G36+G40+G42</f>
        <v>8367476.9100000001</v>
      </c>
      <c r="H35" s="72">
        <v>10538424</v>
      </c>
      <c r="I35" s="72">
        <v>10538424</v>
      </c>
      <c r="J35" s="133">
        <f>+J36+J40+J42</f>
        <v>9760017.9699999988</v>
      </c>
      <c r="K35" s="82">
        <f t="shared" si="6"/>
        <v>116.64230538043994</v>
      </c>
      <c r="L35" s="82">
        <f t="shared" si="7"/>
        <v>92.613639098218087</v>
      </c>
      <c r="M35" s="130"/>
      <c r="N35" s="94"/>
      <c r="O35" s="130"/>
      <c r="P35" s="130"/>
      <c r="Q35" s="130"/>
      <c r="R35" s="130"/>
      <c r="S35" s="130"/>
      <c r="T35" s="130"/>
    </row>
    <row r="36" spans="1:20" x14ac:dyDescent="0.35">
      <c r="A36" s="94"/>
      <c r="B36" s="7"/>
      <c r="C36" s="15"/>
      <c r="D36" s="15">
        <v>311</v>
      </c>
      <c r="E36" s="15"/>
      <c r="F36" s="15" t="s">
        <v>35</v>
      </c>
      <c r="G36" s="77">
        <f>SUM(G37:G39)</f>
        <v>6261730.21</v>
      </c>
      <c r="H36" s="72"/>
      <c r="I36" s="72"/>
      <c r="J36" s="133">
        <f>SUM(J37:J39)</f>
        <v>7361689.9500000002</v>
      </c>
      <c r="K36" s="82">
        <f t="shared" si="6"/>
        <v>117.56638665529475</v>
      </c>
      <c r="L36" s="73"/>
      <c r="M36" s="130"/>
      <c r="N36" s="94"/>
      <c r="O36" s="130"/>
      <c r="P36" s="130"/>
      <c r="Q36" s="130"/>
      <c r="R36" s="130"/>
      <c r="S36" s="130"/>
      <c r="T36" s="130"/>
    </row>
    <row r="37" spans="1:20" x14ac:dyDescent="0.35">
      <c r="A37" s="94"/>
      <c r="B37" s="7"/>
      <c r="C37" s="7"/>
      <c r="D37" s="7"/>
      <c r="E37" s="7">
        <v>3111</v>
      </c>
      <c r="F37" s="7" t="s">
        <v>36</v>
      </c>
      <c r="G37" s="79">
        <v>6188631.9100000001</v>
      </c>
      <c r="H37" s="4"/>
      <c r="I37" s="4"/>
      <c r="J37" s="134">
        <v>7271455.7699999996</v>
      </c>
      <c r="K37" s="83">
        <f t="shared" si="6"/>
        <v>117.49698278629725</v>
      </c>
      <c r="L37" s="23"/>
      <c r="M37" s="130"/>
      <c r="N37" s="94"/>
      <c r="O37" s="130"/>
      <c r="P37" s="130"/>
      <c r="Q37" s="130"/>
      <c r="R37" s="130"/>
      <c r="S37" s="130"/>
      <c r="T37" s="130"/>
    </row>
    <row r="38" spans="1:20" x14ac:dyDescent="0.35">
      <c r="A38" s="94"/>
      <c r="B38" s="7"/>
      <c r="C38" s="7"/>
      <c r="D38" s="7"/>
      <c r="E38" s="7">
        <v>3112</v>
      </c>
      <c r="F38" s="7" t="s">
        <v>76</v>
      </c>
      <c r="G38" s="79">
        <v>66810.62</v>
      </c>
      <c r="H38" s="4"/>
      <c r="I38" s="4"/>
      <c r="J38" s="134">
        <v>76685.03</v>
      </c>
      <c r="K38" s="83">
        <f t="shared" si="6"/>
        <v>114.77970119121781</v>
      </c>
      <c r="L38" s="23"/>
      <c r="M38" s="130"/>
      <c r="N38" s="94"/>
      <c r="O38" s="130"/>
      <c r="P38" s="130"/>
      <c r="Q38" s="130"/>
      <c r="R38" s="130"/>
      <c r="S38" s="130"/>
      <c r="T38" s="130"/>
    </row>
    <row r="39" spans="1:20" x14ac:dyDescent="0.35">
      <c r="A39" s="94"/>
      <c r="B39" s="7"/>
      <c r="C39" s="7"/>
      <c r="D39" s="7"/>
      <c r="E39" s="7">
        <v>3113</v>
      </c>
      <c r="F39" s="7" t="s">
        <v>77</v>
      </c>
      <c r="G39" s="79">
        <v>6287.68</v>
      </c>
      <c r="H39" s="4"/>
      <c r="I39" s="4"/>
      <c r="J39" s="134">
        <v>13549.15</v>
      </c>
      <c r="K39" s="83">
        <f t="shared" si="6"/>
        <v>215.48727034454677</v>
      </c>
      <c r="L39" s="23"/>
      <c r="M39" s="130"/>
      <c r="N39" s="94"/>
      <c r="O39" s="130"/>
      <c r="P39" s="130"/>
      <c r="Q39" s="130"/>
      <c r="R39" s="130"/>
      <c r="S39" s="130"/>
      <c r="T39" s="130"/>
    </row>
    <row r="40" spans="1:20" x14ac:dyDescent="0.35">
      <c r="A40" s="94"/>
      <c r="B40" s="7"/>
      <c r="C40" s="15"/>
      <c r="D40" s="15">
        <v>312</v>
      </c>
      <c r="E40" s="15"/>
      <c r="F40" s="15" t="s">
        <v>78</v>
      </c>
      <c r="G40" s="77">
        <f>+G41</f>
        <v>1071973.3700000001</v>
      </c>
      <c r="H40" s="72"/>
      <c r="I40" s="72"/>
      <c r="J40" s="135">
        <f>+J41</f>
        <v>1180137.24</v>
      </c>
      <c r="K40" s="82">
        <f t="shared" si="6"/>
        <v>110.09016390024688</v>
      </c>
      <c r="L40" s="73"/>
      <c r="M40" s="130"/>
      <c r="N40" s="94"/>
      <c r="O40" s="130"/>
      <c r="P40" s="130"/>
      <c r="Q40" s="130"/>
      <c r="R40" s="130"/>
      <c r="S40" s="130"/>
      <c r="T40" s="130"/>
    </row>
    <row r="41" spans="1:20" x14ac:dyDescent="0.35">
      <c r="A41" s="94"/>
      <c r="B41" s="7"/>
      <c r="C41" s="7"/>
      <c r="D41" s="7"/>
      <c r="E41" s="7">
        <v>3121</v>
      </c>
      <c r="F41" s="7" t="s">
        <v>78</v>
      </c>
      <c r="G41" s="79">
        <v>1071973.3700000001</v>
      </c>
      <c r="H41" s="4"/>
      <c r="I41" s="4"/>
      <c r="J41" s="134">
        <v>1180137.24</v>
      </c>
      <c r="K41" s="83">
        <f t="shared" si="6"/>
        <v>110.09016390024688</v>
      </c>
      <c r="L41" s="23"/>
      <c r="M41" s="130"/>
      <c r="N41" s="94"/>
      <c r="O41" s="130"/>
      <c r="P41" s="130"/>
      <c r="Q41" s="130"/>
      <c r="R41" s="130"/>
      <c r="S41" s="130"/>
      <c r="T41" s="130"/>
    </row>
    <row r="42" spans="1:20" x14ac:dyDescent="0.35">
      <c r="A42" s="94"/>
      <c r="B42" s="7"/>
      <c r="C42" s="15"/>
      <c r="D42" s="15">
        <v>313</v>
      </c>
      <c r="E42" s="15"/>
      <c r="F42" s="15" t="s">
        <v>79</v>
      </c>
      <c r="G42" s="77">
        <f>+G43</f>
        <v>1033773.33</v>
      </c>
      <c r="H42" s="72"/>
      <c r="I42" s="72"/>
      <c r="J42" s="135">
        <f>+J43</f>
        <v>1218190.78</v>
      </c>
      <c r="K42" s="82">
        <f t="shared" si="6"/>
        <v>117.83925398810588</v>
      </c>
      <c r="L42" s="73"/>
      <c r="M42" s="130"/>
      <c r="N42" s="94"/>
      <c r="O42" s="130"/>
      <c r="P42" s="130"/>
      <c r="Q42" s="130"/>
      <c r="R42" s="130"/>
      <c r="S42" s="130"/>
      <c r="T42" s="130"/>
    </row>
    <row r="43" spans="1:20" x14ac:dyDescent="0.35">
      <c r="A43" s="94"/>
      <c r="B43" s="7"/>
      <c r="C43" s="7"/>
      <c r="D43" s="7"/>
      <c r="E43" s="7">
        <v>3132</v>
      </c>
      <c r="F43" s="7" t="s">
        <v>80</v>
      </c>
      <c r="G43" s="79">
        <v>1033773.33</v>
      </c>
      <c r="H43" s="4"/>
      <c r="I43" s="4"/>
      <c r="J43" s="134">
        <v>1218190.78</v>
      </c>
      <c r="K43" s="83">
        <f t="shared" si="6"/>
        <v>117.83925398810588</v>
      </c>
      <c r="L43" s="23"/>
      <c r="M43" s="130"/>
      <c r="N43" s="94"/>
      <c r="O43" s="130"/>
      <c r="P43" s="130"/>
      <c r="Q43" s="130"/>
      <c r="R43" s="130"/>
      <c r="S43" s="130"/>
      <c r="T43" s="130"/>
    </row>
    <row r="44" spans="1:20" x14ac:dyDescent="0.35">
      <c r="A44" s="94"/>
      <c r="B44" s="7"/>
      <c r="C44" s="15">
        <v>32</v>
      </c>
      <c r="D44" s="74"/>
      <c r="E44" s="74"/>
      <c r="F44" s="15" t="s">
        <v>14</v>
      </c>
      <c r="G44" s="77">
        <f>+G45+G50+G56+G68</f>
        <v>4239855.6500000004</v>
      </c>
      <c r="H44" s="72">
        <v>6200996</v>
      </c>
      <c r="I44" s="72">
        <v>6200996</v>
      </c>
      <c r="J44" s="133">
        <f>+J45+J50+J56+J68+J66</f>
        <v>4933734.26</v>
      </c>
      <c r="K44" s="82">
        <f t="shared" si="6"/>
        <v>116.36561872100526</v>
      </c>
      <c r="L44" s="82">
        <f>J44/I44*100</f>
        <v>79.563577528513164</v>
      </c>
      <c r="M44" s="130"/>
      <c r="N44" s="94"/>
      <c r="O44" s="130"/>
      <c r="P44" s="130"/>
      <c r="Q44" s="130"/>
      <c r="R44" s="130"/>
      <c r="S44" s="130"/>
      <c r="T44" s="130"/>
    </row>
    <row r="45" spans="1:20" x14ac:dyDescent="0.35">
      <c r="A45" s="94"/>
      <c r="B45" s="7"/>
      <c r="C45" s="15"/>
      <c r="D45" s="15">
        <v>321</v>
      </c>
      <c r="E45" s="15"/>
      <c r="F45" s="15" t="s">
        <v>37</v>
      </c>
      <c r="G45" s="77">
        <f>SUM(G46:G49)</f>
        <v>595742.94000000006</v>
      </c>
      <c r="H45" s="72"/>
      <c r="I45" s="72"/>
      <c r="J45" s="133">
        <f>SUM(J46:J49)</f>
        <v>614716.22</v>
      </c>
      <c r="K45" s="82">
        <f t="shared" si="6"/>
        <v>103.184809877898</v>
      </c>
      <c r="L45" s="73"/>
      <c r="M45" s="130"/>
      <c r="N45" s="94"/>
      <c r="O45" s="130"/>
      <c r="P45" s="130"/>
      <c r="Q45" s="130"/>
      <c r="R45" s="130"/>
      <c r="S45" s="130"/>
      <c r="T45" s="130"/>
    </row>
    <row r="46" spans="1:20" x14ac:dyDescent="0.35">
      <c r="A46" s="94"/>
      <c r="B46" s="7"/>
      <c r="C46" s="7"/>
      <c r="D46" s="7"/>
      <c r="E46" s="7">
        <v>3211</v>
      </c>
      <c r="F46" s="7" t="s">
        <v>38</v>
      </c>
      <c r="G46" s="79">
        <v>351829.19</v>
      </c>
      <c r="H46" s="4"/>
      <c r="I46" s="4"/>
      <c r="J46" s="134">
        <v>350290.24</v>
      </c>
      <c r="K46" s="83">
        <f t="shared" si="6"/>
        <v>99.562586037844099</v>
      </c>
      <c r="L46" s="23"/>
      <c r="M46" s="130"/>
      <c r="N46" s="94"/>
      <c r="O46" s="130"/>
      <c r="P46" s="130"/>
      <c r="Q46" s="130"/>
      <c r="R46" s="130"/>
      <c r="S46" s="130"/>
      <c r="T46" s="130"/>
    </row>
    <row r="47" spans="1:20" x14ac:dyDescent="0.35">
      <c r="A47" s="94"/>
      <c r="B47" s="7"/>
      <c r="C47" s="7"/>
      <c r="D47" s="7"/>
      <c r="E47" s="7">
        <v>3212</v>
      </c>
      <c r="F47" s="21" t="s">
        <v>81</v>
      </c>
      <c r="G47" s="79">
        <v>157898.14000000001</v>
      </c>
      <c r="H47" s="4"/>
      <c r="I47" s="4"/>
      <c r="J47" s="134">
        <v>160506.04</v>
      </c>
      <c r="K47" s="83">
        <f t="shared" si="6"/>
        <v>101.65163440177318</v>
      </c>
      <c r="L47" s="23"/>
      <c r="M47" s="130"/>
      <c r="N47" s="94"/>
      <c r="O47" s="130"/>
      <c r="P47" s="130"/>
      <c r="Q47" s="130"/>
      <c r="R47" s="130"/>
      <c r="S47" s="130"/>
      <c r="T47" s="130"/>
    </row>
    <row r="48" spans="1:20" x14ac:dyDescent="0.35">
      <c r="A48" s="94"/>
      <c r="B48" s="7"/>
      <c r="C48" s="7"/>
      <c r="D48" s="7"/>
      <c r="E48" s="7">
        <v>3213</v>
      </c>
      <c r="F48" s="7" t="s">
        <v>82</v>
      </c>
      <c r="G48" s="79">
        <v>84371.61</v>
      </c>
      <c r="H48" s="4"/>
      <c r="I48" s="4"/>
      <c r="J48" s="134">
        <v>101835.94</v>
      </c>
      <c r="K48" s="83">
        <f t="shared" si="6"/>
        <v>120.69929683693366</v>
      </c>
      <c r="L48" s="23"/>
      <c r="M48" s="130"/>
      <c r="N48" s="94"/>
      <c r="O48" s="130"/>
      <c r="P48" s="130"/>
      <c r="Q48" s="130"/>
      <c r="R48" s="130"/>
      <c r="S48" s="130"/>
      <c r="T48" s="130"/>
    </row>
    <row r="49" spans="1:20" x14ac:dyDescent="0.35">
      <c r="A49" s="94"/>
      <c r="B49" s="7"/>
      <c r="C49" s="7"/>
      <c r="D49" s="7"/>
      <c r="E49" s="7">
        <v>3214</v>
      </c>
      <c r="F49" s="7" t="s">
        <v>83</v>
      </c>
      <c r="G49" s="79">
        <v>1644</v>
      </c>
      <c r="H49" s="4"/>
      <c r="I49" s="4"/>
      <c r="J49" s="134">
        <v>2084</v>
      </c>
      <c r="K49" s="83">
        <f t="shared" si="6"/>
        <v>126.7639902676399</v>
      </c>
      <c r="L49" s="23"/>
      <c r="M49" s="130"/>
      <c r="N49" s="94"/>
      <c r="O49" s="130"/>
      <c r="P49" s="130"/>
      <c r="Q49" s="130"/>
      <c r="R49" s="130"/>
      <c r="S49" s="130"/>
      <c r="T49" s="130"/>
    </row>
    <row r="50" spans="1:20" x14ac:dyDescent="0.35">
      <c r="A50" s="94"/>
      <c r="B50" s="7"/>
      <c r="C50" s="15"/>
      <c r="D50" s="15">
        <v>322</v>
      </c>
      <c r="E50" s="15"/>
      <c r="F50" s="15" t="s">
        <v>84</v>
      </c>
      <c r="G50" s="77">
        <f>SUM(G51:G55)</f>
        <v>381842.91999999993</v>
      </c>
      <c r="H50" s="72"/>
      <c r="I50" s="72"/>
      <c r="J50" s="133">
        <f>SUM(J51:J55)</f>
        <v>318684.01000000007</v>
      </c>
      <c r="K50" s="82">
        <f t="shared" si="6"/>
        <v>83.459452384242226</v>
      </c>
      <c r="L50" s="73"/>
      <c r="M50" s="130"/>
      <c r="N50" s="94"/>
      <c r="O50" s="130"/>
      <c r="P50" s="130"/>
      <c r="Q50" s="130"/>
      <c r="R50" s="130"/>
      <c r="S50" s="130"/>
      <c r="T50" s="130"/>
    </row>
    <row r="51" spans="1:20" x14ac:dyDescent="0.35">
      <c r="A51" s="94"/>
      <c r="B51" s="7"/>
      <c r="C51" s="7"/>
      <c r="D51" s="7"/>
      <c r="E51" s="7">
        <v>3221</v>
      </c>
      <c r="F51" s="7" t="s">
        <v>85</v>
      </c>
      <c r="G51" s="79">
        <v>42976.92</v>
      </c>
      <c r="H51" s="4"/>
      <c r="I51" s="4"/>
      <c r="J51" s="134">
        <v>38277.24</v>
      </c>
      <c r="K51" s="83">
        <f t="shared" si="6"/>
        <v>89.064642138152294</v>
      </c>
      <c r="L51" s="23"/>
      <c r="M51" s="130"/>
      <c r="N51" s="94"/>
      <c r="O51" s="130"/>
      <c r="P51" s="130"/>
      <c r="Q51" s="130"/>
      <c r="R51" s="130"/>
      <c r="S51" s="130"/>
      <c r="T51" s="130"/>
    </row>
    <row r="52" spans="1:20" x14ac:dyDescent="0.35">
      <c r="A52" s="94"/>
      <c r="B52" s="7"/>
      <c r="C52" s="7"/>
      <c r="D52" s="7"/>
      <c r="E52" s="7">
        <v>3223</v>
      </c>
      <c r="F52" s="7" t="s">
        <v>86</v>
      </c>
      <c r="G52" s="79">
        <v>334886.53999999998</v>
      </c>
      <c r="H52" s="4"/>
      <c r="I52" s="4"/>
      <c r="J52" s="134">
        <v>259031.09</v>
      </c>
      <c r="K52" s="83">
        <f t="shared" si="6"/>
        <v>77.348910469796721</v>
      </c>
      <c r="L52" s="23"/>
      <c r="M52" s="130"/>
      <c r="N52" s="94"/>
      <c r="O52" s="130"/>
      <c r="P52" s="130"/>
      <c r="Q52" s="130"/>
      <c r="R52" s="130"/>
      <c r="S52" s="130"/>
      <c r="T52" s="130"/>
    </row>
    <row r="53" spans="1:20" x14ac:dyDescent="0.35">
      <c r="A53" s="94"/>
      <c r="B53" s="7"/>
      <c r="C53" s="7"/>
      <c r="D53" s="7"/>
      <c r="E53" s="7">
        <v>3224</v>
      </c>
      <c r="F53" s="21" t="s">
        <v>118</v>
      </c>
      <c r="G53" s="79">
        <v>1020.3</v>
      </c>
      <c r="H53" s="4"/>
      <c r="I53" s="4"/>
      <c r="J53" s="134">
        <v>784.14</v>
      </c>
      <c r="K53" s="83">
        <f t="shared" si="6"/>
        <v>76.85386650985005</v>
      </c>
      <c r="L53" s="23"/>
      <c r="M53" s="130"/>
      <c r="N53" s="94"/>
      <c r="O53" s="130"/>
      <c r="P53" s="130"/>
      <c r="Q53" s="130"/>
      <c r="R53" s="130"/>
      <c r="S53" s="130"/>
      <c r="T53" s="130"/>
    </row>
    <row r="54" spans="1:20" x14ac:dyDescent="0.35">
      <c r="A54" s="94"/>
      <c r="B54" s="7"/>
      <c r="C54" s="7"/>
      <c r="D54" s="7"/>
      <c r="E54" s="7">
        <v>3225</v>
      </c>
      <c r="F54" s="7" t="s">
        <v>153</v>
      </c>
      <c r="G54" s="79">
        <v>2959.16</v>
      </c>
      <c r="H54" s="4"/>
      <c r="I54" s="4"/>
      <c r="J54" s="134">
        <v>6357.15</v>
      </c>
      <c r="K54" s="83">
        <f t="shared" si="6"/>
        <v>214.82954622257665</v>
      </c>
      <c r="L54" s="23"/>
      <c r="M54" s="130"/>
      <c r="N54" s="94"/>
      <c r="O54" s="130"/>
      <c r="P54" s="130"/>
      <c r="Q54" s="130"/>
      <c r="R54" s="130"/>
      <c r="S54" s="130"/>
      <c r="T54" s="130"/>
    </row>
    <row r="55" spans="1:20" x14ac:dyDescent="0.35">
      <c r="A55" s="94"/>
      <c r="B55" s="7"/>
      <c r="C55" s="7"/>
      <c r="D55" s="7"/>
      <c r="E55" s="7">
        <v>3227</v>
      </c>
      <c r="F55" s="7" t="s">
        <v>87</v>
      </c>
      <c r="G55" s="79"/>
      <c r="H55" s="4"/>
      <c r="I55" s="4"/>
      <c r="J55" s="134">
        <v>14234.39</v>
      </c>
      <c r="K55" s="83"/>
      <c r="L55" s="23"/>
      <c r="M55" s="130"/>
      <c r="N55" s="94"/>
      <c r="O55" s="130"/>
      <c r="P55" s="130"/>
      <c r="Q55" s="130"/>
      <c r="R55" s="130"/>
      <c r="S55" s="130"/>
      <c r="T55" s="130"/>
    </row>
    <row r="56" spans="1:20" x14ac:dyDescent="0.35">
      <c r="A56" s="94"/>
      <c r="B56" s="7"/>
      <c r="C56" s="15"/>
      <c r="D56" s="15">
        <v>323</v>
      </c>
      <c r="E56" s="15"/>
      <c r="F56" s="15" t="s">
        <v>95</v>
      </c>
      <c r="G56" s="77">
        <f>SUM(G57:G65)</f>
        <v>3029463.0100000002</v>
      </c>
      <c r="H56" s="72"/>
      <c r="I56" s="72"/>
      <c r="J56" s="133">
        <f>SUM(J57:J65)</f>
        <v>3748103.8400000003</v>
      </c>
      <c r="K56" s="82">
        <f t="shared" si="6"/>
        <v>123.72172321060953</v>
      </c>
      <c r="L56" s="73"/>
      <c r="M56" s="130"/>
      <c r="N56" s="94"/>
      <c r="O56" s="130"/>
      <c r="P56" s="130"/>
      <c r="Q56" s="130"/>
      <c r="R56" s="130"/>
      <c r="S56" s="130"/>
      <c r="T56" s="130"/>
    </row>
    <row r="57" spans="1:20" x14ac:dyDescent="0.35">
      <c r="A57" s="94"/>
      <c r="B57" s="7"/>
      <c r="C57" s="7"/>
      <c r="D57" s="7"/>
      <c r="E57" s="7">
        <v>3231</v>
      </c>
      <c r="F57" s="7" t="s">
        <v>154</v>
      </c>
      <c r="G57" s="79">
        <v>117580.42</v>
      </c>
      <c r="H57" s="4"/>
      <c r="I57" s="4"/>
      <c r="J57" s="134">
        <v>126558.88</v>
      </c>
      <c r="K57" s="83">
        <f t="shared" si="6"/>
        <v>107.63601626869507</v>
      </c>
      <c r="L57" s="23"/>
      <c r="M57" s="130"/>
      <c r="N57" s="94"/>
      <c r="O57" s="130"/>
      <c r="P57" s="130"/>
      <c r="Q57" s="130"/>
      <c r="R57" s="130"/>
      <c r="S57" s="130"/>
      <c r="T57" s="130"/>
    </row>
    <row r="58" spans="1:20" x14ac:dyDescent="0.35">
      <c r="A58" s="94"/>
      <c r="B58" s="7"/>
      <c r="C58" s="7"/>
      <c r="D58" s="7"/>
      <c r="E58" s="7">
        <v>3232</v>
      </c>
      <c r="F58" s="7" t="s">
        <v>155</v>
      </c>
      <c r="G58" s="79">
        <v>301136.68</v>
      </c>
      <c r="H58" s="4"/>
      <c r="I58" s="4"/>
      <c r="J58" s="134">
        <v>365842.18</v>
      </c>
      <c r="K58" s="83">
        <f t="shared" si="6"/>
        <v>121.48708686035856</v>
      </c>
      <c r="L58" s="23"/>
      <c r="M58" s="130"/>
      <c r="N58" s="94"/>
      <c r="O58" s="130"/>
      <c r="P58" s="130"/>
      <c r="Q58" s="130"/>
      <c r="R58" s="130"/>
      <c r="S58" s="130"/>
      <c r="T58" s="130"/>
    </row>
    <row r="59" spans="1:20" x14ac:dyDescent="0.35">
      <c r="A59" s="94"/>
      <c r="B59" s="7"/>
      <c r="C59" s="7"/>
      <c r="D59" s="7"/>
      <c r="E59" s="7">
        <v>3233</v>
      </c>
      <c r="F59" s="7" t="s">
        <v>88</v>
      </c>
      <c r="G59" s="79">
        <v>116954.74</v>
      </c>
      <c r="H59" s="4"/>
      <c r="I59" s="4"/>
      <c r="J59" s="134">
        <v>96011.41</v>
      </c>
      <c r="K59" s="93">
        <f t="shared" si="6"/>
        <v>82.092790766753026</v>
      </c>
      <c r="L59" s="23"/>
      <c r="M59" s="130"/>
      <c r="N59" s="94"/>
      <c r="O59" s="130"/>
      <c r="P59" s="130"/>
      <c r="Q59" s="130"/>
      <c r="R59" s="130"/>
      <c r="S59" s="130"/>
      <c r="T59" s="130"/>
    </row>
    <row r="60" spans="1:20" x14ac:dyDescent="0.35">
      <c r="A60" s="94"/>
      <c r="B60" s="7"/>
      <c r="C60" s="7"/>
      <c r="D60" s="7"/>
      <c r="E60" s="7">
        <v>3234</v>
      </c>
      <c r="F60" s="7" t="s">
        <v>89</v>
      </c>
      <c r="G60" s="79">
        <v>44601.67</v>
      </c>
      <c r="H60" s="4"/>
      <c r="I60" s="4"/>
      <c r="J60" s="134">
        <v>47821.2</v>
      </c>
      <c r="K60" s="83">
        <f t="shared" si="6"/>
        <v>107.2184068444074</v>
      </c>
      <c r="L60" s="23"/>
      <c r="M60" s="130"/>
      <c r="N60" s="94"/>
      <c r="O60" s="130"/>
      <c r="P60" s="130"/>
      <c r="Q60" s="130"/>
      <c r="R60" s="130"/>
      <c r="S60" s="130"/>
      <c r="T60" s="130"/>
    </row>
    <row r="61" spans="1:20" x14ac:dyDescent="0.35">
      <c r="A61" s="94"/>
      <c r="B61" s="7"/>
      <c r="C61" s="7"/>
      <c r="D61" s="7"/>
      <c r="E61" s="7">
        <v>3235</v>
      </c>
      <c r="F61" s="7" t="s">
        <v>90</v>
      </c>
      <c r="G61" s="79">
        <v>1280222.75</v>
      </c>
      <c r="H61" s="4"/>
      <c r="I61" s="4"/>
      <c r="J61" s="134">
        <v>1462703.96</v>
      </c>
      <c r="K61" s="83">
        <f t="shared" si="6"/>
        <v>114.25386402483473</v>
      </c>
      <c r="L61" s="23"/>
      <c r="M61" s="130"/>
      <c r="N61" s="94"/>
      <c r="O61" s="130"/>
      <c r="P61" s="130"/>
      <c r="Q61" s="130"/>
      <c r="R61" s="130"/>
      <c r="S61" s="130"/>
      <c r="T61" s="130"/>
    </row>
    <row r="62" spans="1:20" x14ac:dyDescent="0.35">
      <c r="A62" s="94"/>
      <c r="B62" s="7"/>
      <c r="C62" s="7"/>
      <c r="D62" s="7"/>
      <c r="E62" s="7">
        <v>3236</v>
      </c>
      <c r="F62" s="7" t="s">
        <v>91</v>
      </c>
      <c r="G62" s="79">
        <v>47175.37</v>
      </c>
      <c r="H62" s="4"/>
      <c r="I62" s="4"/>
      <c r="J62" s="134">
        <v>41333.040000000001</v>
      </c>
      <c r="K62" s="93">
        <f t="shared" si="6"/>
        <v>87.615719813114339</v>
      </c>
      <c r="L62" s="23"/>
      <c r="M62" s="130"/>
      <c r="N62" s="94"/>
      <c r="O62" s="130"/>
      <c r="P62" s="130"/>
      <c r="Q62" s="130"/>
      <c r="R62" s="130"/>
      <c r="S62" s="130"/>
      <c r="T62" s="130"/>
    </row>
    <row r="63" spans="1:20" x14ac:dyDescent="0.35">
      <c r="A63" s="94"/>
      <c r="B63" s="7"/>
      <c r="C63" s="7"/>
      <c r="D63" s="7"/>
      <c r="E63" s="7">
        <v>3237</v>
      </c>
      <c r="F63" s="7" t="s">
        <v>92</v>
      </c>
      <c r="G63" s="79">
        <v>230671.99</v>
      </c>
      <c r="H63" s="4"/>
      <c r="I63" s="4"/>
      <c r="J63" s="134">
        <v>621744.07999999996</v>
      </c>
      <c r="K63" s="83">
        <f t="shared" si="6"/>
        <v>269.53601085246629</v>
      </c>
      <c r="L63" s="23"/>
      <c r="M63" s="130"/>
      <c r="N63" s="94"/>
      <c r="O63" s="130"/>
      <c r="P63" s="130"/>
      <c r="Q63" s="130"/>
      <c r="R63" s="130"/>
      <c r="S63" s="130"/>
      <c r="T63" s="130"/>
    </row>
    <row r="64" spans="1:20" x14ac:dyDescent="0.35">
      <c r="A64" s="94"/>
      <c r="B64" s="7"/>
      <c r="C64" s="7"/>
      <c r="D64" s="7"/>
      <c r="E64" s="7">
        <v>3238</v>
      </c>
      <c r="F64" s="7" t="s">
        <v>93</v>
      </c>
      <c r="G64" s="79">
        <v>553594.16</v>
      </c>
      <c r="H64" s="4"/>
      <c r="I64" s="4"/>
      <c r="J64" s="134">
        <v>623337.41</v>
      </c>
      <c r="K64" s="83">
        <f t="shared" si="6"/>
        <v>112.59826331982983</v>
      </c>
      <c r="L64" s="23"/>
      <c r="M64" s="130"/>
      <c r="N64" s="94"/>
      <c r="O64" s="130"/>
      <c r="P64" s="130"/>
      <c r="Q64" s="130"/>
      <c r="R64" s="130"/>
      <c r="S64" s="130"/>
      <c r="T64" s="130"/>
    </row>
    <row r="65" spans="1:20" x14ac:dyDescent="0.35">
      <c r="A65" s="94"/>
      <c r="B65" s="7"/>
      <c r="C65" s="7"/>
      <c r="D65" s="7"/>
      <c r="E65" s="7">
        <v>3239</v>
      </c>
      <c r="F65" s="7" t="s">
        <v>94</v>
      </c>
      <c r="G65" s="79">
        <v>337525.23</v>
      </c>
      <c r="H65" s="4"/>
      <c r="I65" s="4"/>
      <c r="J65" s="134">
        <v>362751.68</v>
      </c>
      <c r="K65" s="83">
        <f t="shared" si="6"/>
        <v>107.47394498479417</v>
      </c>
      <c r="L65" s="23"/>
      <c r="M65" s="130"/>
      <c r="N65" s="94"/>
      <c r="O65" s="130"/>
      <c r="P65" s="130"/>
      <c r="Q65" s="130"/>
      <c r="R65" s="130"/>
      <c r="S65" s="130"/>
      <c r="T65" s="130"/>
    </row>
    <row r="66" spans="1:20" s="94" customFormat="1" ht="26" x14ac:dyDescent="0.35">
      <c r="B66" s="7"/>
      <c r="C66" s="15"/>
      <c r="D66" s="15">
        <v>324</v>
      </c>
      <c r="E66" s="15"/>
      <c r="F66" s="75" t="s">
        <v>152</v>
      </c>
      <c r="G66" s="108"/>
      <c r="H66" s="106"/>
      <c r="I66" s="106"/>
      <c r="J66" s="135">
        <f>+J67</f>
        <v>165.8</v>
      </c>
      <c r="K66" s="111"/>
      <c r="L66" s="107"/>
      <c r="M66" s="130"/>
      <c r="O66" s="130"/>
      <c r="P66" s="130"/>
      <c r="Q66" s="130"/>
      <c r="R66" s="130"/>
      <c r="S66" s="130"/>
      <c r="T66" s="130"/>
    </row>
    <row r="67" spans="1:20" s="94" customFormat="1" x14ac:dyDescent="0.35">
      <c r="B67" s="7"/>
      <c r="C67" s="7"/>
      <c r="D67" s="7"/>
      <c r="E67" s="7">
        <v>3241</v>
      </c>
      <c r="F67" s="7" t="s">
        <v>152</v>
      </c>
      <c r="G67" s="109"/>
      <c r="H67" s="95"/>
      <c r="I67" s="95"/>
      <c r="J67" s="134">
        <v>165.8</v>
      </c>
      <c r="K67" s="112"/>
      <c r="L67" s="103"/>
      <c r="M67" s="130"/>
      <c r="O67" s="130"/>
      <c r="P67" s="130"/>
      <c r="Q67" s="130"/>
      <c r="R67" s="130"/>
      <c r="S67" s="130"/>
      <c r="T67" s="130"/>
    </row>
    <row r="68" spans="1:20" x14ac:dyDescent="0.35">
      <c r="A68" s="94"/>
      <c r="B68" s="7"/>
      <c r="C68" s="15"/>
      <c r="D68" s="15">
        <v>329</v>
      </c>
      <c r="E68" s="15"/>
      <c r="F68" s="15" t="s">
        <v>96</v>
      </c>
      <c r="G68" s="77">
        <f>SUM(G69:G75)</f>
        <v>232806.78</v>
      </c>
      <c r="H68" s="72"/>
      <c r="I68" s="72"/>
      <c r="J68" s="133">
        <f>SUM(J69:J75)</f>
        <v>252064.38999999998</v>
      </c>
      <c r="K68" s="82">
        <f t="shared" si="6"/>
        <v>108.2719283347332</v>
      </c>
      <c r="L68" s="73"/>
      <c r="M68" s="130"/>
      <c r="N68" s="94"/>
      <c r="O68" s="130"/>
      <c r="P68" s="130"/>
      <c r="Q68" s="130"/>
      <c r="R68" s="130"/>
      <c r="S68" s="130"/>
      <c r="T68" s="130"/>
    </row>
    <row r="69" spans="1:20" ht="25" x14ac:dyDescent="0.35">
      <c r="A69" s="94"/>
      <c r="B69" s="7"/>
      <c r="C69" s="7"/>
      <c r="D69" s="7"/>
      <c r="E69" s="7">
        <v>3291</v>
      </c>
      <c r="F69" s="21" t="s">
        <v>117</v>
      </c>
      <c r="G69" s="79">
        <v>998.68</v>
      </c>
      <c r="H69" s="4"/>
      <c r="I69" s="4"/>
      <c r="J69" s="134">
        <v>1415.2</v>
      </c>
      <c r="K69" s="83">
        <f t="shared" si="6"/>
        <v>141.7070533103697</v>
      </c>
      <c r="L69" s="23"/>
      <c r="M69" s="130"/>
      <c r="N69" s="94"/>
      <c r="O69" s="130"/>
      <c r="P69" s="130"/>
      <c r="Q69" s="130"/>
      <c r="R69" s="130"/>
      <c r="S69" s="130"/>
      <c r="T69" s="130"/>
    </row>
    <row r="70" spans="1:20" x14ac:dyDescent="0.35">
      <c r="A70" s="94"/>
      <c r="B70" s="7"/>
      <c r="C70" s="7"/>
      <c r="D70" s="7"/>
      <c r="E70" s="7">
        <v>3292</v>
      </c>
      <c r="F70" s="7" t="s">
        <v>97</v>
      </c>
      <c r="G70" s="79">
        <v>134686.14000000001</v>
      </c>
      <c r="H70" s="4"/>
      <c r="I70" s="4"/>
      <c r="J70" s="134">
        <v>130392.76</v>
      </c>
      <c r="K70" s="93">
        <f t="shared" si="6"/>
        <v>96.812307487615271</v>
      </c>
      <c r="L70" s="23"/>
      <c r="M70" s="130"/>
      <c r="N70" s="94"/>
      <c r="O70" s="130"/>
      <c r="P70" s="130"/>
      <c r="Q70" s="130"/>
      <c r="R70" s="130"/>
      <c r="S70" s="130"/>
      <c r="T70" s="130"/>
    </row>
    <row r="71" spans="1:20" x14ac:dyDescent="0.35">
      <c r="A71" s="94"/>
      <c r="B71" s="7"/>
      <c r="C71" s="7"/>
      <c r="D71" s="7"/>
      <c r="E71" s="7">
        <v>3293</v>
      </c>
      <c r="F71" s="7" t="s">
        <v>98</v>
      </c>
      <c r="G71" s="79">
        <v>66090.63</v>
      </c>
      <c r="H71" s="4"/>
      <c r="I71" s="4"/>
      <c r="J71" s="134">
        <v>77508.33</v>
      </c>
      <c r="K71" s="83">
        <f t="shared" si="6"/>
        <v>117.27582260904457</v>
      </c>
      <c r="L71" s="23"/>
      <c r="M71" s="130"/>
      <c r="N71" s="94"/>
      <c r="O71" s="130"/>
      <c r="P71" s="130"/>
      <c r="Q71" s="130"/>
      <c r="R71" s="130"/>
      <c r="S71" s="130"/>
      <c r="T71" s="130"/>
    </row>
    <row r="72" spans="1:20" x14ac:dyDescent="0.35">
      <c r="A72" s="94"/>
      <c r="B72" s="7"/>
      <c r="C72" s="7"/>
      <c r="D72" s="7"/>
      <c r="E72" s="7">
        <v>3294</v>
      </c>
      <c r="F72" s="7" t="s">
        <v>99</v>
      </c>
      <c r="G72" s="79">
        <v>17438.150000000001</v>
      </c>
      <c r="H72" s="4"/>
      <c r="I72" s="4"/>
      <c r="J72" s="134">
        <v>17674.189999999999</v>
      </c>
      <c r="K72" s="83">
        <f t="shared" si="6"/>
        <v>101.35358395242613</v>
      </c>
      <c r="L72" s="23"/>
      <c r="M72" s="130"/>
      <c r="N72" s="94"/>
      <c r="O72" s="130"/>
      <c r="P72" s="130"/>
      <c r="Q72" s="130"/>
      <c r="R72" s="130"/>
      <c r="S72" s="130"/>
      <c r="T72" s="130"/>
    </row>
    <row r="73" spans="1:20" x14ac:dyDescent="0.35">
      <c r="A73" s="94"/>
      <c r="B73" s="7"/>
      <c r="C73" s="7"/>
      <c r="D73" s="7"/>
      <c r="E73" s="7">
        <v>3295</v>
      </c>
      <c r="F73" s="7" t="s">
        <v>100</v>
      </c>
      <c r="G73" s="79">
        <v>13115.18</v>
      </c>
      <c r="H73" s="4"/>
      <c r="I73" s="4"/>
      <c r="J73" s="134">
        <v>16881.12</v>
      </c>
      <c r="K73" s="83">
        <f t="shared" si="6"/>
        <v>128.71436000115895</v>
      </c>
      <c r="L73" s="23"/>
      <c r="M73" s="130"/>
      <c r="N73" s="94"/>
      <c r="O73" s="130"/>
      <c r="P73" s="130"/>
      <c r="Q73" s="130"/>
      <c r="R73" s="130"/>
      <c r="S73" s="130"/>
      <c r="T73" s="130"/>
    </row>
    <row r="74" spans="1:20" x14ac:dyDescent="0.35">
      <c r="A74" s="94"/>
      <c r="B74" s="7"/>
      <c r="C74" s="7"/>
      <c r="D74" s="7"/>
      <c r="E74" s="7">
        <v>3296</v>
      </c>
      <c r="F74" s="7" t="s">
        <v>101</v>
      </c>
      <c r="G74" s="79"/>
      <c r="H74" s="4"/>
      <c r="I74" s="4"/>
      <c r="J74" s="134">
        <v>4561.38</v>
      </c>
      <c r="K74" s="83"/>
      <c r="L74" s="23"/>
      <c r="M74" s="130"/>
      <c r="N74" s="94"/>
      <c r="O74" s="130"/>
      <c r="P74" s="130"/>
      <c r="Q74" s="130"/>
      <c r="R74" s="130"/>
      <c r="S74" s="130"/>
      <c r="T74" s="130"/>
    </row>
    <row r="75" spans="1:20" x14ac:dyDescent="0.35">
      <c r="A75" s="94"/>
      <c r="B75" s="7"/>
      <c r="C75" s="7"/>
      <c r="D75" s="7"/>
      <c r="E75" s="7">
        <v>3299</v>
      </c>
      <c r="F75" s="7" t="s">
        <v>96</v>
      </c>
      <c r="G75" s="79">
        <v>478</v>
      </c>
      <c r="H75" s="4"/>
      <c r="I75" s="4"/>
      <c r="J75" s="134">
        <v>3631.41</v>
      </c>
      <c r="K75" s="83">
        <f t="shared" si="6"/>
        <v>759.70920502092042</v>
      </c>
      <c r="L75" s="23"/>
      <c r="M75" s="130"/>
      <c r="N75" s="94"/>
      <c r="O75" s="130"/>
      <c r="P75" s="130"/>
      <c r="Q75" s="130"/>
      <c r="R75" s="130"/>
      <c r="S75" s="130"/>
      <c r="T75" s="130"/>
    </row>
    <row r="76" spans="1:20" x14ac:dyDescent="0.35">
      <c r="A76" s="94"/>
      <c r="B76" s="7"/>
      <c r="C76" s="15">
        <v>34</v>
      </c>
      <c r="D76" s="15"/>
      <c r="E76" s="15"/>
      <c r="F76" s="15" t="s">
        <v>102</v>
      </c>
      <c r="G76" s="77">
        <f>+G77</f>
        <v>5276.52</v>
      </c>
      <c r="H76" s="72">
        <v>12500</v>
      </c>
      <c r="I76" s="72">
        <v>12500</v>
      </c>
      <c r="J76" s="133">
        <f>+J77</f>
        <v>20036.34</v>
      </c>
      <c r="K76" s="82">
        <f t="shared" si="6"/>
        <v>379.72641058879714</v>
      </c>
      <c r="L76" s="82">
        <f>J76/I76*100</f>
        <v>160.29071999999999</v>
      </c>
      <c r="M76" s="130"/>
      <c r="N76" s="94"/>
      <c r="O76" s="130"/>
      <c r="P76" s="130"/>
      <c r="Q76" s="130"/>
      <c r="R76" s="130"/>
      <c r="S76" s="130"/>
      <c r="T76" s="130"/>
    </row>
    <row r="77" spans="1:20" x14ac:dyDescent="0.35">
      <c r="A77" s="94"/>
      <c r="B77" s="7"/>
      <c r="C77" s="15"/>
      <c r="D77" s="15">
        <v>343</v>
      </c>
      <c r="E77" s="15"/>
      <c r="F77" s="15" t="s">
        <v>103</v>
      </c>
      <c r="G77" s="77">
        <f>+G78+G79+G80</f>
        <v>5276.52</v>
      </c>
      <c r="H77" s="72"/>
      <c r="I77" s="72"/>
      <c r="J77" s="133">
        <f>+J78+J79+J80</f>
        <v>20036.34</v>
      </c>
      <c r="K77" s="82">
        <f t="shared" si="6"/>
        <v>379.72641058879714</v>
      </c>
      <c r="L77" s="73"/>
      <c r="M77" s="130"/>
      <c r="N77" s="94"/>
      <c r="O77" s="130"/>
      <c r="P77" s="130"/>
      <c r="Q77" s="130"/>
      <c r="R77" s="130"/>
      <c r="S77" s="130"/>
      <c r="T77" s="130"/>
    </row>
    <row r="78" spans="1:20" x14ac:dyDescent="0.35">
      <c r="A78" s="94"/>
      <c r="B78" s="7"/>
      <c r="C78" s="7"/>
      <c r="D78" s="7"/>
      <c r="E78" s="7">
        <v>3431</v>
      </c>
      <c r="F78" s="7" t="s">
        <v>104</v>
      </c>
      <c r="G78" s="79">
        <v>5193.01</v>
      </c>
      <c r="H78" s="4"/>
      <c r="I78" s="4"/>
      <c r="J78" s="134">
        <v>6302.36</v>
      </c>
      <c r="K78" s="83">
        <f t="shared" si="6"/>
        <v>121.36236980094395</v>
      </c>
      <c r="L78" s="23"/>
      <c r="M78" s="130"/>
      <c r="N78" s="94"/>
      <c r="O78" s="130"/>
      <c r="P78" s="130"/>
      <c r="Q78" s="130"/>
      <c r="R78" s="130"/>
      <c r="S78" s="130"/>
      <c r="T78" s="130"/>
    </row>
    <row r="79" spans="1:20" ht="25" x14ac:dyDescent="0.35">
      <c r="A79" s="94"/>
      <c r="B79" s="7"/>
      <c r="C79" s="7"/>
      <c r="D79" s="7"/>
      <c r="E79" s="7">
        <v>3432</v>
      </c>
      <c r="F79" s="21" t="s">
        <v>105</v>
      </c>
      <c r="G79" s="79">
        <v>83.51</v>
      </c>
      <c r="H79" s="4"/>
      <c r="I79" s="4"/>
      <c r="J79" s="134">
        <v>47.54</v>
      </c>
      <c r="K79" s="83">
        <f t="shared" si="6"/>
        <v>56.927314094120462</v>
      </c>
      <c r="L79" s="23"/>
      <c r="M79" s="130"/>
      <c r="N79" s="94"/>
      <c r="O79" s="130"/>
      <c r="P79" s="130"/>
      <c r="Q79" s="130"/>
      <c r="R79" s="130"/>
      <c r="S79" s="130"/>
      <c r="T79" s="130"/>
    </row>
    <row r="80" spans="1:20" x14ac:dyDescent="0.35">
      <c r="A80" s="94"/>
      <c r="B80" s="7"/>
      <c r="C80" s="7"/>
      <c r="D80" s="7"/>
      <c r="E80" s="7">
        <v>3433</v>
      </c>
      <c r="F80" s="7" t="s">
        <v>106</v>
      </c>
      <c r="G80" s="79"/>
      <c r="H80" s="4"/>
      <c r="I80" s="4"/>
      <c r="J80" s="134">
        <v>13686.44</v>
      </c>
      <c r="K80" s="83"/>
      <c r="L80" s="23"/>
      <c r="M80" s="130"/>
      <c r="N80" s="94"/>
      <c r="O80" s="130"/>
      <c r="P80" s="130"/>
      <c r="Q80" s="130"/>
      <c r="R80" s="130"/>
      <c r="S80" s="130"/>
      <c r="T80" s="130"/>
    </row>
    <row r="81" spans="1:20" ht="26" x14ac:dyDescent="0.35">
      <c r="A81" s="94"/>
      <c r="B81" s="7"/>
      <c r="C81" s="15">
        <v>38</v>
      </c>
      <c r="D81" s="15"/>
      <c r="E81" s="15"/>
      <c r="F81" s="75" t="s">
        <v>156</v>
      </c>
      <c r="G81" s="77"/>
      <c r="H81" s="72">
        <v>8000</v>
      </c>
      <c r="I81" s="72">
        <v>8000</v>
      </c>
      <c r="J81" s="133"/>
      <c r="K81" s="82"/>
      <c r="L81" s="111"/>
      <c r="M81" s="130"/>
      <c r="N81" s="94"/>
      <c r="O81" s="130"/>
      <c r="P81" s="130"/>
      <c r="Q81" s="130"/>
      <c r="R81" s="130"/>
      <c r="S81" s="130"/>
      <c r="T81" s="130"/>
    </row>
    <row r="82" spans="1:20" x14ac:dyDescent="0.35">
      <c r="A82" s="94"/>
      <c r="B82" s="9">
        <v>4</v>
      </c>
      <c r="C82" s="10"/>
      <c r="D82" s="10"/>
      <c r="E82" s="10"/>
      <c r="F82" s="13" t="s">
        <v>6</v>
      </c>
      <c r="G82" s="77">
        <f>+G83+G86+G96</f>
        <v>1179119.77</v>
      </c>
      <c r="H82" s="106">
        <f>+H83+H86+H96</f>
        <v>1474930</v>
      </c>
      <c r="I82" s="72">
        <f>+I83+I86+I96</f>
        <v>1474930</v>
      </c>
      <c r="J82" s="133">
        <f>+J83+J86+J96</f>
        <v>866660.12</v>
      </c>
      <c r="K82" s="82">
        <f t="shared" si="6"/>
        <v>73.500601215430379</v>
      </c>
      <c r="L82" s="82">
        <f>J82/I82*100</f>
        <v>58.759406887106501</v>
      </c>
      <c r="M82" s="130"/>
      <c r="N82" s="94"/>
      <c r="O82" s="130"/>
      <c r="P82" s="130"/>
      <c r="Q82" s="130"/>
      <c r="R82" s="130"/>
      <c r="S82" s="130"/>
      <c r="T82" s="130"/>
    </row>
    <row r="83" spans="1:20" ht="26" x14ac:dyDescent="0.35">
      <c r="A83" s="94"/>
      <c r="B83" s="11"/>
      <c r="C83" s="6">
        <v>41</v>
      </c>
      <c r="D83" s="6"/>
      <c r="E83" s="6"/>
      <c r="F83" s="13" t="s">
        <v>7</v>
      </c>
      <c r="G83" s="77">
        <f>+G84</f>
        <v>21400</v>
      </c>
      <c r="H83" s="72">
        <v>60916</v>
      </c>
      <c r="I83" s="84">
        <v>60916</v>
      </c>
      <c r="J83" s="133"/>
      <c r="K83" s="82"/>
      <c r="L83" s="82"/>
      <c r="M83" s="130"/>
      <c r="N83" s="94"/>
      <c r="O83" s="130"/>
      <c r="P83" s="130"/>
      <c r="Q83" s="130"/>
      <c r="R83" s="130"/>
      <c r="S83" s="130"/>
      <c r="T83" s="130"/>
    </row>
    <row r="84" spans="1:20" s="94" customFormat="1" x14ac:dyDescent="0.35">
      <c r="B84" s="99"/>
      <c r="C84" s="97"/>
      <c r="D84" s="97">
        <v>412</v>
      </c>
      <c r="E84" s="97"/>
      <c r="F84" s="100" t="s">
        <v>141</v>
      </c>
      <c r="G84" s="108">
        <f>+G85</f>
        <v>21400</v>
      </c>
      <c r="H84" s="108"/>
      <c r="I84" s="108"/>
      <c r="J84" s="133"/>
      <c r="K84" s="111"/>
      <c r="L84" s="107"/>
      <c r="M84" s="130"/>
      <c r="O84" s="130"/>
      <c r="P84" s="130"/>
      <c r="Q84" s="130"/>
      <c r="R84" s="130"/>
      <c r="S84" s="130"/>
      <c r="T84" s="130"/>
    </row>
    <row r="85" spans="1:20" s="94" customFormat="1" x14ac:dyDescent="0.35">
      <c r="B85" s="99"/>
      <c r="C85" s="99"/>
      <c r="D85" s="99"/>
      <c r="E85" s="99">
        <v>4123</v>
      </c>
      <c r="F85" s="101" t="s">
        <v>142</v>
      </c>
      <c r="G85" s="109">
        <v>21400</v>
      </c>
      <c r="H85" s="95"/>
      <c r="I85" s="96"/>
      <c r="J85" s="134"/>
      <c r="K85" s="112"/>
      <c r="L85" s="103"/>
      <c r="M85" s="130"/>
      <c r="O85" s="130"/>
      <c r="P85" s="130"/>
      <c r="Q85" s="130"/>
      <c r="R85" s="130"/>
      <c r="S85" s="130"/>
      <c r="T85" s="130"/>
    </row>
    <row r="86" spans="1:20" ht="25.5" customHeight="1" x14ac:dyDescent="0.35">
      <c r="A86" s="94"/>
      <c r="B86" s="11"/>
      <c r="C86" s="6">
        <v>42</v>
      </c>
      <c r="D86" s="6"/>
      <c r="E86" s="6"/>
      <c r="F86" s="13" t="s">
        <v>107</v>
      </c>
      <c r="G86" s="77">
        <f>+G87+G92+G94</f>
        <v>832740.37</v>
      </c>
      <c r="H86" s="72">
        <v>911639</v>
      </c>
      <c r="I86" s="84">
        <v>911639</v>
      </c>
      <c r="J86" s="133">
        <f>+J87+J92+J94</f>
        <v>649831.13</v>
      </c>
      <c r="K86" s="82">
        <f t="shared" si="6"/>
        <v>78.035262058929604</v>
      </c>
      <c r="L86" s="82">
        <f>J86/I86*100</f>
        <v>71.281629022014187</v>
      </c>
      <c r="M86" s="130"/>
      <c r="N86" s="94"/>
      <c r="O86" s="130"/>
      <c r="P86" s="130"/>
      <c r="Q86" s="130"/>
      <c r="R86" s="130"/>
      <c r="S86" s="130"/>
      <c r="T86" s="130"/>
    </row>
    <row r="87" spans="1:20" x14ac:dyDescent="0.35">
      <c r="A87" s="94"/>
      <c r="B87" s="11"/>
      <c r="C87" s="6"/>
      <c r="D87" s="6">
        <v>422</v>
      </c>
      <c r="E87" s="6"/>
      <c r="F87" s="13" t="s">
        <v>108</v>
      </c>
      <c r="G87" s="77">
        <f>SUM(G88:G91)</f>
        <v>421529.57</v>
      </c>
      <c r="H87" s="72"/>
      <c r="I87" s="84"/>
      <c r="J87" s="133">
        <f>SUM(J88:J91)</f>
        <v>504493.83</v>
      </c>
      <c r="K87" s="82">
        <f t="shared" si="6"/>
        <v>119.68171770250899</v>
      </c>
      <c r="L87" s="73"/>
      <c r="M87" s="130"/>
      <c r="N87" s="94"/>
      <c r="O87" s="130"/>
      <c r="P87" s="130"/>
      <c r="Q87" s="130"/>
      <c r="R87" s="130"/>
      <c r="S87" s="130"/>
      <c r="T87" s="130"/>
    </row>
    <row r="88" spans="1:20" x14ac:dyDescent="0.35">
      <c r="A88" s="94"/>
      <c r="B88" s="11"/>
      <c r="C88" s="11"/>
      <c r="D88" s="11"/>
      <c r="E88" s="11">
        <v>4221</v>
      </c>
      <c r="F88" s="14" t="s">
        <v>72</v>
      </c>
      <c r="G88" s="79">
        <v>363051.83</v>
      </c>
      <c r="H88" s="4"/>
      <c r="I88" s="5"/>
      <c r="J88" s="134">
        <v>277801.02</v>
      </c>
      <c r="K88" s="83">
        <f t="shared" si="6"/>
        <v>76.518281150104656</v>
      </c>
      <c r="L88" s="23"/>
      <c r="M88" s="130"/>
      <c r="N88" s="94"/>
      <c r="O88" s="130"/>
      <c r="P88" s="130"/>
      <c r="Q88" s="130"/>
      <c r="R88" s="130"/>
      <c r="S88" s="130"/>
      <c r="T88" s="130"/>
    </row>
    <row r="89" spans="1:20" x14ac:dyDescent="0.35">
      <c r="A89" s="94"/>
      <c r="B89" s="11"/>
      <c r="C89" s="11"/>
      <c r="D89" s="11"/>
      <c r="E89" s="11">
        <v>4222</v>
      </c>
      <c r="F89" s="14" t="s">
        <v>109</v>
      </c>
      <c r="G89" s="79">
        <v>47318.78</v>
      </c>
      <c r="H89" s="4"/>
      <c r="I89" s="5"/>
      <c r="J89" s="134">
        <v>54725</v>
      </c>
      <c r="K89" s="83">
        <f t="shared" si="6"/>
        <v>115.6517560258316</v>
      </c>
      <c r="L89" s="23"/>
      <c r="M89" s="130"/>
      <c r="N89" s="94"/>
      <c r="O89" s="130"/>
      <c r="P89" s="130"/>
      <c r="Q89" s="130"/>
      <c r="R89" s="130"/>
      <c r="S89" s="130"/>
      <c r="T89" s="130"/>
    </row>
    <row r="90" spans="1:20" x14ac:dyDescent="0.35">
      <c r="A90" s="94"/>
      <c r="B90" s="11"/>
      <c r="C90" s="11"/>
      <c r="D90" s="11"/>
      <c r="E90" s="11">
        <v>4223</v>
      </c>
      <c r="F90" s="14" t="s">
        <v>110</v>
      </c>
      <c r="G90" s="79">
        <v>9656.8799999999992</v>
      </c>
      <c r="H90" s="4"/>
      <c r="I90" s="5"/>
      <c r="J90" s="134">
        <v>8842.81</v>
      </c>
      <c r="K90" s="82">
        <f>IFERROR(+J90/G90*100," ")</f>
        <v>91.570051610872255</v>
      </c>
      <c r="L90" s="23"/>
      <c r="M90" s="130"/>
      <c r="N90" s="94"/>
      <c r="O90" s="130"/>
      <c r="P90" s="130"/>
      <c r="Q90" s="130"/>
      <c r="R90" s="130"/>
      <c r="S90" s="130"/>
      <c r="T90" s="130"/>
    </row>
    <row r="91" spans="1:20" x14ac:dyDescent="0.35">
      <c r="A91" s="94"/>
      <c r="B91" s="11"/>
      <c r="C91" s="11"/>
      <c r="D91" s="11"/>
      <c r="E91" s="11">
        <v>4225</v>
      </c>
      <c r="F91" s="14" t="s">
        <v>157</v>
      </c>
      <c r="G91" s="79">
        <v>1502.08</v>
      </c>
      <c r="H91" s="4"/>
      <c r="I91" s="5"/>
      <c r="J91" s="134">
        <v>163125</v>
      </c>
      <c r="K91" s="83">
        <f t="shared" ref="K91" si="8">IFERROR(+J91/G91*100," ")</f>
        <v>10859.940881976992</v>
      </c>
      <c r="L91" s="23"/>
      <c r="M91" s="130"/>
      <c r="N91" s="94"/>
      <c r="O91" s="130"/>
      <c r="P91" s="130"/>
      <c r="Q91" s="130"/>
      <c r="R91" s="130"/>
      <c r="S91" s="130"/>
      <c r="T91" s="130"/>
    </row>
    <row r="92" spans="1:20" x14ac:dyDescent="0.35">
      <c r="A92" s="94"/>
      <c r="B92" s="11"/>
      <c r="C92" s="6"/>
      <c r="D92" s="6">
        <v>423</v>
      </c>
      <c r="E92" s="6"/>
      <c r="F92" s="13" t="s">
        <v>111</v>
      </c>
      <c r="G92" s="77">
        <f>+G93</f>
        <v>364480.32</v>
      </c>
      <c r="H92" s="72"/>
      <c r="I92" s="84"/>
      <c r="J92" s="135"/>
      <c r="K92" s="82"/>
      <c r="L92" s="73"/>
      <c r="M92" s="130"/>
      <c r="N92" s="94"/>
      <c r="O92" s="130"/>
      <c r="P92" s="130"/>
      <c r="Q92" s="130"/>
      <c r="R92" s="130"/>
      <c r="S92" s="130"/>
      <c r="T92" s="130"/>
    </row>
    <row r="93" spans="1:20" x14ac:dyDescent="0.35">
      <c r="A93" s="94"/>
      <c r="B93" s="11"/>
      <c r="C93" s="11"/>
      <c r="D93" s="11"/>
      <c r="E93" s="11">
        <v>4231</v>
      </c>
      <c r="F93" s="14" t="s">
        <v>73</v>
      </c>
      <c r="G93" s="79">
        <v>364480.32</v>
      </c>
      <c r="H93" s="4"/>
      <c r="I93" s="5"/>
      <c r="J93" s="134"/>
      <c r="K93" s="83"/>
      <c r="L93" s="23"/>
      <c r="M93" s="130"/>
      <c r="N93" s="94"/>
      <c r="O93" s="130"/>
      <c r="P93" s="130"/>
      <c r="Q93" s="130"/>
      <c r="R93" s="130"/>
      <c r="S93" s="130"/>
      <c r="T93" s="130"/>
    </row>
    <row r="94" spans="1:20" x14ac:dyDescent="0.35">
      <c r="A94" s="94"/>
      <c r="B94" s="11"/>
      <c r="C94" s="6"/>
      <c r="D94" s="6">
        <v>426</v>
      </c>
      <c r="E94" s="6"/>
      <c r="F94" s="13" t="s">
        <v>112</v>
      </c>
      <c r="G94" s="77">
        <f>+G95</f>
        <v>46730.48</v>
      </c>
      <c r="H94" s="72"/>
      <c r="I94" s="84"/>
      <c r="J94" s="135">
        <f>+J95</f>
        <v>145337.29999999999</v>
      </c>
      <c r="K94" s="82">
        <f t="shared" ref="K94:K102" si="9">+J94/G94*100</f>
        <v>311.01178502767357</v>
      </c>
      <c r="L94" s="73"/>
      <c r="M94" s="130"/>
      <c r="N94" s="94"/>
      <c r="O94" s="130"/>
      <c r="P94" s="130"/>
      <c r="Q94" s="130"/>
      <c r="R94" s="130"/>
      <c r="S94" s="130"/>
      <c r="T94" s="130"/>
    </row>
    <row r="95" spans="1:20" x14ac:dyDescent="0.35">
      <c r="A95" s="94"/>
      <c r="B95" s="11"/>
      <c r="C95" s="11"/>
      <c r="D95" s="11"/>
      <c r="E95" s="11">
        <v>4262</v>
      </c>
      <c r="F95" s="14" t="s">
        <v>116</v>
      </c>
      <c r="G95" s="79">
        <v>46730.48</v>
      </c>
      <c r="H95" s="4"/>
      <c r="I95" s="5"/>
      <c r="J95" s="134">
        <v>145337.29999999999</v>
      </c>
      <c r="K95" s="83">
        <f t="shared" si="9"/>
        <v>311.01178502767357</v>
      </c>
      <c r="L95" s="23"/>
      <c r="M95" s="130"/>
      <c r="N95" s="94"/>
      <c r="O95" s="130"/>
      <c r="P95" s="130"/>
      <c r="Q95" s="130"/>
      <c r="R95" s="130"/>
      <c r="S95" s="130"/>
      <c r="T95" s="130"/>
    </row>
    <row r="96" spans="1:20" ht="26" x14ac:dyDescent="0.35">
      <c r="A96" s="94"/>
      <c r="B96" s="11"/>
      <c r="C96" s="6">
        <v>45</v>
      </c>
      <c r="D96" s="6"/>
      <c r="E96" s="6"/>
      <c r="F96" s="13" t="s">
        <v>113</v>
      </c>
      <c r="G96" s="77">
        <f>+G97+G99+G101</f>
        <v>324979.40000000002</v>
      </c>
      <c r="H96" s="72">
        <v>502375</v>
      </c>
      <c r="I96" s="84">
        <v>502375</v>
      </c>
      <c r="J96" s="133">
        <f>+J99+J101+J97</f>
        <v>216828.99000000002</v>
      </c>
      <c r="K96" s="82">
        <f t="shared" si="9"/>
        <v>66.720841382561474</v>
      </c>
      <c r="L96" s="82">
        <f>J96/I96*100</f>
        <v>43.160784274695203</v>
      </c>
      <c r="M96" s="130"/>
      <c r="N96" s="94"/>
      <c r="O96" s="130"/>
      <c r="P96" s="130"/>
      <c r="Q96" s="130"/>
      <c r="R96" s="130"/>
      <c r="S96" s="130"/>
      <c r="T96" s="130"/>
    </row>
    <row r="97" spans="1:20" s="94" customFormat="1" x14ac:dyDescent="0.35">
      <c r="B97" s="99"/>
      <c r="C97" s="97"/>
      <c r="D97" s="97">
        <v>451</v>
      </c>
      <c r="E97" s="97"/>
      <c r="F97" s="100" t="s">
        <v>140</v>
      </c>
      <c r="G97" s="108"/>
      <c r="H97" s="106"/>
      <c r="I97" s="113"/>
      <c r="J97" s="135">
        <f>+J98</f>
        <v>12367.26</v>
      </c>
      <c r="K97" s="111"/>
      <c r="L97" s="107"/>
      <c r="M97" s="130"/>
      <c r="O97" s="130"/>
      <c r="P97" s="130"/>
      <c r="Q97" s="130"/>
      <c r="R97" s="130"/>
      <c r="S97" s="130"/>
      <c r="T97" s="130"/>
    </row>
    <row r="98" spans="1:20" s="94" customFormat="1" x14ac:dyDescent="0.35">
      <c r="B98" s="99"/>
      <c r="C98" s="99"/>
      <c r="D98" s="99"/>
      <c r="E98" s="99">
        <v>4511</v>
      </c>
      <c r="F98" s="101" t="s">
        <v>140</v>
      </c>
      <c r="G98" s="109"/>
      <c r="H98" s="95"/>
      <c r="I98" s="96"/>
      <c r="J98" s="134">
        <v>12367.26</v>
      </c>
      <c r="K98" s="112"/>
      <c r="L98" s="103"/>
      <c r="M98" s="130"/>
      <c r="O98" s="130"/>
      <c r="P98" s="130"/>
      <c r="Q98" s="130"/>
      <c r="R98" s="130"/>
      <c r="S98" s="130"/>
      <c r="T98" s="130"/>
    </row>
    <row r="99" spans="1:20" x14ac:dyDescent="0.35">
      <c r="A99" s="94"/>
      <c r="B99" s="11"/>
      <c r="C99" s="6"/>
      <c r="D99" s="6">
        <v>452</v>
      </c>
      <c r="E99" s="6"/>
      <c r="F99" s="13" t="s">
        <v>114</v>
      </c>
      <c r="G99" s="77">
        <f>+G100</f>
        <v>17624.189999999999</v>
      </c>
      <c r="H99" s="72"/>
      <c r="I99" s="84"/>
      <c r="J99" s="135">
        <f>+J100</f>
        <v>28252.85</v>
      </c>
      <c r="K99" s="82">
        <f t="shared" si="9"/>
        <v>160.30722546681577</v>
      </c>
      <c r="L99" s="73"/>
      <c r="M99" s="130"/>
      <c r="N99" s="94"/>
      <c r="O99" s="130"/>
      <c r="P99" s="130"/>
      <c r="Q99" s="130"/>
      <c r="R99" s="130"/>
      <c r="S99" s="130"/>
      <c r="T99" s="130"/>
    </row>
    <row r="100" spans="1:20" x14ac:dyDescent="0.35">
      <c r="A100" s="94"/>
      <c r="B100" s="11"/>
      <c r="C100" s="11"/>
      <c r="D100" s="11"/>
      <c r="E100" s="11">
        <v>4521</v>
      </c>
      <c r="F100" s="14" t="s">
        <v>114</v>
      </c>
      <c r="G100" s="79">
        <v>17624.189999999999</v>
      </c>
      <c r="H100" s="4"/>
      <c r="I100" s="5"/>
      <c r="J100" s="134">
        <v>28252.85</v>
      </c>
      <c r="K100" s="83">
        <f t="shared" si="9"/>
        <v>160.30722546681577</v>
      </c>
      <c r="L100" s="23"/>
      <c r="M100" s="130"/>
      <c r="N100" s="94"/>
      <c r="O100" s="130"/>
      <c r="P100" s="130"/>
      <c r="Q100" s="130"/>
      <c r="R100" s="130"/>
      <c r="S100" s="130"/>
      <c r="T100" s="130"/>
    </row>
    <row r="101" spans="1:20" s="94" customFormat="1" x14ac:dyDescent="0.35">
      <c r="B101" s="99"/>
      <c r="C101" s="97"/>
      <c r="D101" s="97">
        <v>454</v>
      </c>
      <c r="E101" s="97"/>
      <c r="F101" s="100" t="s">
        <v>115</v>
      </c>
      <c r="G101" s="108">
        <f>+G102</f>
        <v>307355.21000000002</v>
      </c>
      <c r="H101" s="106"/>
      <c r="I101" s="113"/>
      <c r="J101" s="135">
        <f>+J102</f>
        <v>176208.88</v>
      </c>
      <c r="K101" s="111">
        <f t="shared" si="9"/>
        <v>57.330695646903138</v>
      </c>
      <c r="L101" s="107"/>
      <c r="M101" s="130"/>
      <c r="O101" s="130"/>
      <c r="P101" s="130"/>
      <c r="Q101" s="130"/>
      <c r="R101" s="130"/>
      <c r="S101" s="130"/>
      <c r="T101" s="130"/>
    </row>
    <row r="102" spans="1:20" x14ac:dyDescent="0.35">
      <c r="A102" s="94"/>
      <c r="B102" s="11"/>
      <c r="C102" s="11"/>
      <c r="D102" s="11"/>
      <c r="E102" s="11">
        <v>4541</v>
      </c>
      <c r="F102" s="14" t="s">
        <v>115</v>
      </c>
      <c r="G102" s="79">
        <v>307355.21000000002</v>
      </c>
      <c r="H102" s="4"/>
      <c r="I102" s="5"/>
      <c r="J102" s="134">
        <v>176208.88</v>
      </c>
      <c r="K102" s="83">
        <f t="shared" si="9"/>
        <v>57.330695646903138</v>
      </c>
      <c r="L102" s="23"/>
      <c r="M102" s="130"/>
      <c r="N102" s="94"/>
      <c r="O102" s="130"/>
      <c r="P102" s="130"/>
      <c r="Q102" s="130"/>
      <c r="R102" s="130"/>
      <c r="S102" s="130"/>
      <c r="T102" s="130"/>
    </row>
    <row r="107" spans="1:20" x14ac:dyDescent="0.35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</row>
  </sheetData>
  <mergeCells count="12">
    <mergeCell ref="B1:L1"/>
    <mergeCell ref="B2:L2"/>
    <mergeCell ref="B4:L4"/>
    <mergeCell ref="B6:L6"/>
    <mergeCell ref="B32:F32"/>
    <mergeCell ref="B9:F9"/>
    <mergeCell ref="B31:F31"/>
    <mergeCell ref="B8:F8"/>
    <mergeCell ref="B7:L7"/>
    <mergeCell ref="B5:L5"/>
    <mergeCell ref="B30:L30"/>
    <mergeCell ref="B3:L3"/>
  </mergeCells>
  <pageMargins left="0.7" right="0.7" top="0.75" bottom="0.75" header="0.3" footer="0.3"/>
  <pageSetup paperSize="9" scale="83" fitToHeight="0" orientation="landscape" r:id="rId1"/>
  <ignoredErrors>
    <ignoredError sqref="K90" formula="1"/>
    <ignoredError sqref="K10:L18 K20:L2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3"/>
  <sheetViews>
    <sheetView workbookViewId="0">
      <selection activeCell="A31" sqref="A31"/>
    </sheetView>
  </sheetViews>
  <sheetFormatPr defaultRowHeight="14.5" x14ac:dyDescent="0.35"/>
  <cols>
    <col min="2" max="2" width="37.7265625" customWidth="1"/>
    <col min="3" max="5" width="25.26953125" customWidth="1"/>
    <col min="6" max="6" width="26.81640625" customWidth="1"/>
    <col min="7" max="8" width="15.7265625" customWidth="1"/>
  </cols>
  <sheetData>
    <row r="1" spans="2:14" ht="18" x14ac:dyDescent="0.35">
      <c r="B1" s="2"/>
      <c r="C1" s="2"/>
      <c r="D1" s="2"/>
      <c r="E1" s="2"/>
      <c r="F1" s="3"/>
      <c r="G1" s="3"/>
      <c r="H1" s="3"/>
    </row>
    <row r="2" spans="2:14" ht="15.75" customHeight="1" x14ac:dyDescent="0.35">
      <c r="B2" s="136" t="s">
        <v>42</v>
      </c>
      <c r="C2" s="136"/>
      <c r="D2" s="136"/>
      <c r="E2" s="136"/>
      <c r="F2" s="136"/>
      <c r="G2" s="136"/>
      <c r="H2" s="136"/>
    </row>
    <row r="3" spans="2:14" ht="18" x14ac:dyDescent="0.35">
      <c r="B3" s="46"/>
      <c r="C3" s="46"/>
      <c r="D3" s="46"/>
      <c r="E3" s="46"/>
      <c r="F3" s="47"/>
      <c r="G3" s="47"/>
      <c r="H3" s="47"/>
    </row>
    <row r="4" spans="2:14" ht="33.75" customHeight="1" x14ac:dyDescent="0.35">
      <c r="B4" s="31" t="s">
        <v>8</v>
      </c>
      <c r="C4" s="31" t="str">
        <f>+SAŽETAK!G8</f>
        <v>OSTVARENJE/ IZVRŠENJE 
2024.</v>
      </c>
      <c r="D4" s="31" t="str">
        <f>+SAŽETAK!H8</f>
        <v>REBALANS 2025.*</v>
      </c>
      <c r="E4" s="31" t="str">
        <f>+SAŽETAK!I8</f>
        <v>TEKUĆI PLAN 2025.*</v>
      </c>
      <c r="F4" s="31" t="str">
        <f>+SAŽETAK!J8</f>
        <v>OSTVARENJE/ IZVRŠENJE 
2025.</v>
      </c>
      <c r="G4" s="31" t="s">
        <v>28</v>
      </c>
      <c r="H4" s="31" t="s">
        <v>52</v>
      </c>
    </row>
    <row r="5" spans="2:14" x14ac:dyDescent="0.35">
      <c r="B5" s="31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39</v>
      </c>
      <c r="H5" s="33" t="s">
        <v>40</v>
      </c>
    </row>
    <row r="6" spans="2:14" x14ac:dyDescent="0.35">
      <c r="B6" s="6" t="s">
        <v>49</v>
      </c>
      <c r="C6" s="80">
        <f>+C7+C9+C11</f>
        <v>15920763.49</v>
      </c>
      <c r="D6" s="76">
        <f t="shared" ref="D6:F6" si="0">+D7+D9+D11</f>
        <v>16513000</v>
      </c>
      <c r="E6" s="76">
        <f t="shared" si="0"/>
        <v>16513000</v>
      </c>
      <c r="F6" s="80">
        <f t="shared" si="0"/>
        <v>17032668.670000002</v>
      </c>
      <c r="G6" s="82">
        <f>+F6/C6*100</f>
        <v>106.98399408230894</v>
      </c>
      <c r="H6" s="85">
        <f>+F6/E6*100</f>
        <v>103.14702761460669</v>
      </c>
      <c r="I6" s="130"/>
      <c r="J6" s="130"/>
      <c r="K6" s="130"/>
      <c r="L6" s="130"/>
      <c r="M6" s="130"/>
      <c r="N6" s="130"/>
    </row>
    <row r="7" spans="2:14" x14ac:dyDescent="0.35">
      <c r="B7" s="6" t="s">
        <v>119</v>
      </c>
      <c r="C7" s="77">
        <f>+C8</f>
        <v>15749296.890000001</v>
      </c>
      <c r="D7" s="72">
        <f t="shared" ref="D7:F7" si="1">+D8</f>
        <v>16461700</v>
      </c>
      <c r="E7" s="72">
        <f t="shared" si="1"/>
        <v>16461700</v>
      </c>
      <c r="F7" s="77">
        <f t="shared" si="1"/>
        <v>16966483.34</v>
      </c>
      <c r="G7" s="82">
        <f t="shared" ref="G7:G17" si="2">+F7/C7*100</f>
        <v>107.72851295204708</v>
      </c>
      <c r="H7" s="85">
        <f t="shared" ref="H7:H17" si="3">+F7/E7*100</f>
        <v>103.06641075952059</v>
      </c>
      <c r="I7" s="130"/>
      <c r="J7" s="130"/>
      <c r="K7" s="130"/>
      <c r="L7" s="130"/>
      <c r="M7" s="130"/>
      <c r="N7" s="130"/>
    </row>
    <row r="8" spans="2:14" x14ac:dyDescent="0.35">
      <c r="B8" s="18" t="s">
        <v>120</v>
      </c>
      <c r="C8" s="79">
        <v>15749296.890000001</v>
      </c>
      <c r="D8" s="4">
        <v>16461700</v>
      </c>
      <c r="E8" s="4">
        <v>16461700</v>
      </c>
      <c r="F8" s="81">
        <v>16966483.34</v>
      </c>
      <c r="G8" s="83">
        <f t="shared" si="2"/>
        <v>107.72851295204708</v>
      </c>
      <c r="H8" s="81">
        <f t="shared" si="3"/>
        <v>103.06641075952059</v>
      </c>
      <c r="I8" s="130"/>
      <c r="J8" s="130"/>
      <c r="K8" s="130"/>
      <c r="L8" s="130"/>
      <c r="M8" s="130"/>
      <c r="N8" s="130"/>
    </row>
    <row r="9" spans="2:14" x14ac:dyDescent="0.35">
      <c r="B9" s="6" t="s">
        <v>121</v>
      </c>
      <c r="C9" s="77">
        <f>+C10</f>
        <v>59253.48</v>
      </c>
      <c r="D9" s="72">
        <f t="shared" ref="D9:F9" si="4">+D10</f>
        <v>50000</v>
      </c>
      <c r="E9" s="72">
        <f t="shared" si="4"/>
        <v>50000</v>
      </c>
      <c r="F9" s="77">
        <f t="shared" si="4"/>
        <v>42540.26</v>
      </c>
      <c r="G9" s="82">
        <f t="shared" si="2"/>
        <v>71.793690429659151</v>
      </c>
      <c r="H9" s="85">
        <f t="shared" si="3"/>
        <v>85.080520000000007</v>
      </c>
      <c r="I9" s="130"/>
      <c r="J9" s="130"/>
      <c r="K9" s="130"/>
      <c r="L9" s="130"/>
      <c r="M9" s="130"/>
      <c r="N9" s="130"/>
    </row>
    <row r="10" spans="2:14" x14ac:dyDescent="0.35">
      <c r="B10" s="20" t="s">
        <v>122</v>
      </c>
      <c r="C10" s="79">
        <v>59253.48</v>
      </c>
      <c r="D10" s="4">
        <v>50000</v>
      </c>
      <c r="E10" s="5">
        <v>50000</v>
      </c>
      <c r="F10" s="81">
        <v>42540.26</v>
      </c>
      <c r="G10" s="83">
        <f t="shared" si="2"/>
        <v>71.793690429659151</v>
      </c>
      <c r="H10" s="81">
        <f t="shared" si="3"/>
        <v>85.080520000000007</v>
      </c>
      <c r="I10" s="130"/>
      <c r="J10" s="130"/>
      <c r="K10" s="130"/>
      <c r="L10" s="130"/>
      <c r="M10" s="130"/>
      <c r="N10" s="130"/>
    </row>
    <row r="11" spans="2:14" ht="39" x14ac:dyDescent="0.35">
      <c r="B11" s="6" t="s">
        <v>123</v>
      </c>
      <c r="C11" s="77">
        <f>+C12</f>
        <v>112213.12</v>
      </c>
      <c r="D11" s="72">
        <f t="shared" ref="D11:F11" si="5">+D12</f>
        <v>1300</v>
      </c>
      <c r="E11" s="72">
        <f t="shared" si="5"/>
        <v>1300</v>
      </c>
      <c r="F11" s="77">
        <f t="shared" si="5"/>
        <v>23645.07</v>
      </c>
      <c r="G11" s="82">
        <f t="shared" ref="G11:G12" si="6">+F11/C11*100</f>
        <v>21.071573448808838</v>
      </c>
      <c r="H11" s="85">
        <f t="shared" ref="H11:H12" si="7">+F11/E11*100</f>
        <v>1818.8515384615384</v>
      </c>
      <c r="I11" s="130"/>
      <c r="J11" s="130"/>
      <c r="K11" s="130"/>
      <c r="L11" s="130"/>
      <c r="M11" s="130"/>
      <c r="N11" s="130"/>
    </row>
    <row r="12" spans="2:14" ht="39" x14ac:dyDescent="0.35">
      <c r="B12" s="20" t="s">
        <v>124</v>
      </c>
      <c r="C12" s="79">
        <v>112213.12</v>
      </c>
      <c r="D12" s="4">
        <v>1300</v>
      </c>
      <c r="E12" s="5">
        <v>1300</v>
      </c>
      <c r="F12" s="81">
        <v>23645.07</v>
      </c>
      <c r="G12" s="83">
        <f t="shared" si="6"/>
        <v>21.071573448808838</v>
      </c>
      <c r="H12" s="81">
        <f t="shared" si="7"/>
        <v>1818.8515384615384</v>
      </c>
      <c r="I12" s="130"/>
      <c r="J12" s="130"/>
      <c r="K12" s="130"/>
      <c r="L12" s="130"/>
      <c r="M12" s="130"/>
      <c r="N12" s="130"/>
    </row>
    <row r="13" spans="2:14" ht="15.75" customHeight="1" x14ac:dyDescent="0.35">
      <c r="B13" s="6" t="s">
        <v>50</v>
      </c>
      <c r="C13" s="77">
        <f>+C14+C16+C18</f>
        <v>13791728.85</v>
      </c>
      <c r="D13" s="72">
        <f t="shared" ref="D13:F13" si="8">+D14+D16+D18</f>
        <v>18234850</v>
      </c>
      <c r="E13" s="72">
        <f t="shared" si="8"/>
        <v>18234850</v>
      </c>
      <c r="F13" s="77">
        <f t="shared" si="8"/>
        <v>15580448.689999999</v>
      </c>
      <c r="G13" s="82">
        <f t="shared" si="2"/>
        <v>112.96951136042672</v>
      </c>
      <c r="H13" s="85">
        <f t="shared" si="3"/>
        <v>85.443251192085484</v>
      </c>
      <c r="I13" s="130"/>
      <c r="J13" s="130"/>
      <c r="K13" s="130"/>
      <c r="L13" s="130"/>
      <c r="M13" s="130"/>
      <c r="N13" s="130"/>
    </row>
    <row r="14" spans="2:14" ht="15.75" customHeight="1" x14ac:dyDescent="0.35">
      <c r="B14" s="6" t="s">
        <v>119</v>
      </c>
      <c r="C14" s="77">
        <f>+C15</f>
        <v>13646573.92</v>
      </c>
      <c r="D14" s="72">
        <f t="shared" ref="D14:F14" si="9">+D15</f>
        <v>18157238</v>
      </c>
      <c r="E14" s="72">
        <f t="shared" si="9"/>
        <v>18157238</v>
      </c>
      <c r="F14" s="77">
        <f t="shared" si="9"/>
        <v>15487951.689999999</v>
      </c>
      <c r="G14" s="82">
        <f t="shared" si="2"/>
        <v>113.49333379055186</v>
      </c>
      <c r="H14" s="85">
        <f t="shared" si="3"/>
        <v>85.299050934949463</v>
      </c>
      <c r="I14" s="130"/>
      <c r="J14" s="130"/>
      <c r="K14" s="130"/>
      <c r="L14" s="130"/>
      <c r="M14" s="130"/>
      <c r="N14" s="130"/>
    </row>
    <row r="15" spans="2:14" x14ac:dyDescent="0.35">
      <c r="B15" s="18" t="s">
        <v>120</v>
      </c>
      <c r="C15" s="79">
        <v>13646573.92</v>
      </c>
      <c r="D15" s="4">
        <v>18157238</v>
      </c>
      <c r="E15" s="4">
        <v>18157238</v>
      </c>
      <c r="F15" s="81">
        <v>15487951.689999999</v>
      </c>
      <c r="G15" s="83">
        <f t="shared" si="2"/>
        <v>113.49333379055186</v>
      </c>
      <c r="H15" s="81">
        <f t="shared" si="3"/>
        <v>85.299050934949463</v>
      </c>
      <c r="I15" s="130"/>
      <c r="J15" s="130"/>
      <c r="K15" s="130"/>
      <c r="L15" s="130"/>
      <c r="M15" s="130"/>
      <c r="N15" s="130"/>
    </row>
    <row r="16" spans="2:14" x14ac:dyDescent="0.35">
      <c r="B16" s="6" t="s">
        <v>121</v>
      </c>
      <c r="C16" s="77">
        <f>+C17</f>
        <v>59253.48</v>
      </c>
      <c r="D16" s="72">
        <f t="shared" ref="D16:F16" si="10">+D17</f>
        <v>50000</v>
      </c>
      <c r="E16" s="72">
        <f t="shared" si="10"/>
        <v>50000</v>
      </c>
      <c r="F16" s="77">
        <f t="shared" si="10"/>
        <v>42540.26</v>
      </c>
      <c r="G16" s="82">
        <f t="shared" si="2"/>
        <v>71.793690429659151</v>
      </c>
      <c r="H16" s="85">
        <f t="shared" si="3"/>
        <v>85.080520000000007</v>
      </c>
      <c r="I16" s="130"/>
      <c r="J16" s="130"/>
      <c r="K16" s="130"/>
      <c r="L16" s="130"/>
      <c r="M16" s="130"/>
      <c r="N16" s="130"/>
    </row>
    <row r="17" spans="2:14" x14ac:dyDescent="0.35">
      <c r="B17" s="20" t="s">
        <v>122</v>
      </c>
      <c r="C17" s="79">
        <v>59253.48</v>
      </c>
      <c r="D17" s="4">
        <v>50000</v>
      </c>
      <c r="E17" s="4">
        <v>50000</v>
      </c>
      <c r="F17" s="81">
        <v>42540.26</v>
      </c>
      <c r="G17" s="83">
        <f t="shared" si="2"/>
        <v>71.793690429659151</v>
      </c>
      <c r="H17" s="81">
        <f t="shared" si="3"/>
        <v>85.080520000000007</v>
      </c>
      <c r="I17" s="130"/>
      <c r="J17" s="130"/>
      <c r="K17" s="130"/>
      <c r="L17" s="130"/>
      <c r="M17" s="130"/>
      <c r="N17" s="130"/>
    </row>
    <row r="18" spans="2:14" ht="39" x14ac:dyDescent="0.35">
      <c r="B18" s="6" t="s">
        <v>123</v>
      </c>
      <c r="C18" s="77">
        <f>+C19</f>
        <v>85901.45</v>
      </c>
      <c r="D18" s="72">
        <f t="shared" ref="D18:F18" si="11">+D19</f>
        <v>27612</v>
      </c>
      <c r="E18" s="72">
        <f t="shared" si="11"/>
        <v>27612</v>
      </c>
      <c r="F18" s="77">
        <f t="shared" si="11"/>
        <v>49956.74</v>
      </c>
      <c r="G18" s="86">
        <f t="shared" ref="G18:G19" si="12">+F18/C18*100</f>
        <v>58.155875133656068</v>
      </c>
      <c r="H18" s="77">
        <f t="shared" ref="H18:H19" si="13">+F18/E18*100</f>
        <v>180.92401854266259</v>
      </c>
      <c r="I18" s="130"/>
      <c r="J18" s="130"/>
      <c r="K18" s="130"/>
      <c r="L18" s="130"/>
      <c r="M18" s="130"/>
      <c r="N18" s="130"/>
    </row>
    <row r="19" spans="2:14" ht="39" x14ac:dyDescent="0.35">
      <c r="B19" s="20" t="s">
        <v>124</v>
      </c>
      <c r="C19" s="79">
        <v>85901.45</v>
      </c>
      <c r="D19" s="4">
        <v>27612</v>
      </c>
      <c r="E19" s="4">
        <v>27612</v>
      </c>
      <c r="F19" s="81">
        <v>49956.74</v>
      </c>
      <c r="G19" s="83">
        <f t="shared" si="12"/>
        <v>58.155875133656068</v>
      </c>
      <c r="H19" s="81">
        <f t="shared" si="13"/>
        <v>180.92401854266259</v>
      </c>
      <c r="I19" s="130"/>
      <c r="J19" s="130"/>
      <c r="K19" s="130"/>
      <c r="L19" s="130"/>
      <c r="M19" s="130"/>
      <c r="N19" s="130"/>
    </row>
    <row r="21" spans="2:14" ht="15" customHeight="1" x14ac:dyDescent="0.35">
      <c r="B21" s="25"/>
      <c r="C21" s="25"/>
      <c r="D21" s="25"/>
      <c r="E21" s="25"/>
      <c r="F21" s="25"/>
      <c r="G21" s="25"/>
      <c r="H21" s="25"/>
      <c r="I21" s="25"/>
    </row>
    <row r="22" spans="2:14" x14ac:dyDescent="0.35">
      <c r="B22" s="25"/>
      <c r="C22" s="25"/>
      <c r="D22" s="25"/>
      <c r="E22" s="25"/>
      <c r="F22" s="25"/>
      <c r="G22" s="25"/>
      <c r="H22" s="25"/>
      <c r="I22" s="25"/>
    </row>
    <row r="23" spans="2:14" x14ac:dyDescent="0.35">
      <c r="B23" s="25"/>
      <c r="C23" s="25"/>
      <c r="D23" s="25"/>
      <c r="E23" s="25"/>
      <c r="F23" s="25"/>
      <c r="G23" s="25"/>
      <c r="H23" s="25"/>
      <c r="I23" s="25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2"/>
  <sheetViews>
    <sheetView workbookViewId="0">
      <selection activeCell="E33" sqref="E33"/>
    </sheetView>
  </sheetViews>
  <sheetFormatPr defaultRowHeight="14.5" x14ac:dyDescent="0.35"/>
  <cols>
    <col min="2" max="2" width="37.7265625" customWidth="1"/>
    <col min="3" max="6" width="25.26953125" customWidth="1"/>
    <col min="7" max="8" width="15.7265625" customWidth="1"/>
  </cols>
  <sheetData>
    <row r="1" spans="2:14" ht="18" x14ac:dyDescent="0.35">
      <c r="B1" s="12"/>
      <c r="C1" s="12"/>
      <c r="D1" s="12"/>
      <c r="E1" s="12"/>
      <c r="F1" s="3"/>
      <c r="G1" s="3"/>
      <c r="H1" s="3"/>
    </row>
    <row r="2" spans="2:14" ht="15.75" customHeight="1" x14ac:dyDescent="0.35">
      <c r="B2" s="136" t="s">
        <v>43</v>
      </c>
      <c r="C2" s="136"/>
      <c r="D2" s="136"/>
      <c r="E2" s="136"/>
      <c r="F2" s="136"/>
      <c r="G2" s="136"/>
      <c r="H2" s="136"/>
    </row>
    <row r="3" spans="2:14" ht="18" x14ac:dyDescent="0.35">
      <c r="B3" s="46"/>
      <c r="C3" s="46"/>
      <c r="D3" s="46"/>
      <c r="E3" s="46"/>
      <c r="F3" s="47"/>
      <c r="G3" s="47"/>
      <c r="H3" s="47"/>
    </row>
    <row r="4" spans="2:14" ht="26" x14ac:dyDescent="0.35">
      <c r="B4" s="31" t="s">
        <v>8</v>
      </c>
      <c r="C4" s="31" t="str">
        <f>+SAŽETAK!G8</f>
        <v>OSTVARENJE/ IZVRŠENJE 
2024.</v>
      </c>
      <c r="D4" s="31" t="str">
        <f>+SAŽETAK!H8</f>
        <v>REBALANS 2025.*</v>
      </c>
      <c r="E4" s="31" t="str">
        <f>+SAŽETAK!I8</f>
        <v>TEKUĆI PLAN 2025.*</v>
      </c>
      <c r="F4" s="31" t="str">
        <f>+SAŽETAK!J8</f>
        <v>OSTVARENJE/ IZVRŠENJE 
2025.</v>
      </c>
      <c r="G4" s="31" t="s">
        <v>28</v>
      </c>
      <c r="H4" s="31" t="s">
        <v>52</v>
      </c>
    </row>
    <row r="5" spans="2:14" x14ac:dyDescent="0.35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39</v>
      </c>
      <c r="H5" s="33" t="s">
        <v>40</v>
      </c>
    </row>
    <row r="6" spans="2:14" ht="15.75" customHeight="1" x14ac:dyDescent="0.35">
      <c r="B6" s="6" t="s">
        <v>50</v>
      </c>
      <c r="C6" s="77">
        <f>+C7</f>
        <v>13791728.85</v>
      </c>
      <c r="D6" s="72">
        <f t="shared" ref="D6:F7" si="0">+D7</f>
        <v>18234850</v>
      </c>
      <c r="E6" s="72">
        <f t="shared" si="0"/>
        <v>18234850</v>
      </c>
      <c r="F6" s="77">
        <f t="shared" si="0"/>
        <v>15580448.689999999</v>
      </c>
      <c r="G6" s="82">
        <f>+F6/C6*100</f>
        <v>112.96951136042672</v>
      </c>
      <c r="H6" s="82">
        <f>+F6/E6*100</f>
        <v>85.443251192085484</v>
      </c>
      <c r="I6" s="130"/>
      <c r="J6" s="130"/>
      <c r="K6" s="130"/>
      <c r="L6" s="130"/>
      <c r="M6" s="130"/>
      <c r="N6" s="130"/>
    </row>
    <row r="7" spans="2:14" x14ac:dyDescent="0.35">
      <c r="B7" s="6" t="s">
        <v>9</v>
      </c>
      <c r="C7" s="77">
        <f>+C8</f>
        <v>13791728.85</v>
      </c>
      <c r="D7" s="72">
        <f t="shared" si="0"/>
        <v>18234850</v>
      </c>
      <c r="E7" s="72">
        <f t="shared" si="0"/>
        <v>18234850</v>
      </c>
      <c r="F7" s="77">
        <f t="shared" si="0"/>
        <v>15580448.689999999</v>
      </c>
      <c r="G7" s="82">
        <f t="shared" ref="G7:G8" si="1">+F7/C7*100</f>
        <v>112.96951136042672</v>
      </c>
      <c r="H7" s="82">
        <f t="shared" ref="H7:H8" si="2">+F7/E7*100</f>
        <v>85.443251192085484</v>
      </c>
      <c r="I7" s="130"/>
      <c r="J7" s="130"/>
      <c r="K7" s="130"/>
      <c r="L7" s="130"/>
      <c r="M7" s="130"/>
      <c r="N7" s="130"/>
    </row>
    <row r="8" spans="2:14" ht="26" x14ac:dyDescent="0.35">
      <c r="B8" s="20" t="s">
        <v>125</v>
      </c>
      <c r="C8" s="79">
        <v>13791728.85</v>
      </c>
      <c r="D8" s="4">
        <v>18234850</v>
      </c>
      <c r="E8" s="5">
        <v>18234850</v>
      </c>
      <c r="F8" s="81">
        <v>15580448.689999999</v>
      </c>
      <c r="G8" s="83">
        <f t="shared" si="1"/>
        <v>112.96951136042672</v>
      </c>
      <c r="H8" s="83">
        <f t="shared" si="2"/>
        <v>85.443251192085484</v>
      </c>
      <c r="I8" s="130"/>
      <c r="J8" s="130"/>
      <c r="K8" s="130"/>
      <c r="L8" s="130"/>
      <c r="M8" s="130"/>
      <c r="N8" s="130"/>
    </row>
    <row r="10" spans="2:14" x14ac:dyDescent="0.35">
      <c r="B10" s="25"/>
      <c r="C10" s="25"/>
      <c r="D10" s="25"/>
      <c r="E10" s="25"/>
      <c r="F10" s="25"/>
      <c r="G10" s="25"/>
      <c r="H10" s="25"/>
    </row>
    <row r="11" spans="2:14" x14ac:dyDescent="0.35">
      <c r="B11" s="25"/>
      <c r="C11" s="25"/>
      <c r="D11" s="25"/>
      <c r="E11" s="25"/>
      <c r="F11" s="25"/>
      <c r="G11" s="25"/>
      <c r="H11" s="25"/>
    </row>
    <row r="12" spans="2:14" x14ac:dyDescent="0.3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4"/>
  <sheetViews>
    <sheetView workbookViewId="0">
      <selection activeCell="H22" sqref="H22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8.453125" customWidth="1"/>
    <col min="5" max="5" width="5.453125" bestFit="1" customWidth="1"/>
    <col min="6" max="10" width="25.26953125" customWidth="1"/>
    <col min="11" max="12" width="15.7265625" customWidth="1"/>
  </cols>
  <sheetData>
    <row r="1" spans="2:12" ht="18" customHeight="1" x14ac:dyDescent="0.35">
      <c r="B1" s="2"/>
      <c r="C1" s="2"/>
      <c r="D1" s="12"/>
      <c r="E1" s="2"/>
      <c r="F1" s="2"/>
      <c r="G1" s="2"/>
      <c r="H1" s="2"/>
      <c r="I1" s="2"/>
      <c r="J1" s="2"/>
      <c r="K1" s="2"/>
      <c r="L1" s="12"/>
    </row>
    <row r="2" spans="2:12" ht="15.75" customHeight="1" x14ac:dyDescent="0.35">
      <c r="B2" s="136" t="s">
        <v>13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12" ht="18" x14ac:dyDescent="0.35">
      <c r="B3" s="46"/>
      <c r="C3" s="46"/>
      <c r="D3" s="46"/>
      <c r="E3" s="46"/>
      <c r="F3" s="46"/>
      <c r="G3" s="46"/>
      <c r="H3" s="46"/>
      <c r="I3" s="46"/>
      <c r="J3" s="47"/>
      <c r="K3" s="47"/>
      <c r="L3" s="47"/>
    </row>
    <row r="4" spans="2:12" ht="18" customHeight="1" x14ac:dyDescent="0.35">
      <c r="B4" s="136" t="s">
        <v>55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12" ht="15.75" customHeight="1" x14ac:dyDescent="0.35">
      <c r="B5" s="136" t="s">
        <v>44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2:12" ht="18" x14ac:dyDescent="0.35">
      <c r="B6" s="46"/>
      <c r="C6" s="46"/>
      <c r="D6" s="46"/>
      <c r="E6" s="46"/>
      <c r="F6" s="46"/>
      <c r="G6" s="46"/>
      <c r="H6" s="46"/>
      <c r="I6" s="46"/>
      <c r="J6" s="47"/>
      <c r="K6" s="47"/>
      <c r="L6" s="47"/>
    </row>
    <row r="7" spans="2:12" ht="25.5" customHeight="1" x14ac:dyDescent="0.35">
      <c r="B7" s="166" t="s">
        <v>8</v>
      </c>
      <c r="C7" s="167"/>
      <c r="D7" s="167"/>
      <c r="E7" s="167"/>
      <c r="F7" s="168"/>
      <c r="G7" s="34" t="str">
        <f>+SAŽETAK!G8</f>
        <v>OSTVARENJE/ IZVRŠENJE 
2024.</v>
      </c>
      <c r="H7" s="49" t="str">
        <f>+SAŽETAK!H8</f>
        <v>REBALANS 2025.*</v>
      </c>
      <c r="I7" s="49" t="str">
        <f>+SAŽETAK!I8</f>
        <v>TEKUĆI PLAN 2025.*</v>
      </c>
      <c r="J7" s="49" t="str">
        <f>+SAŽETAK!J8</f>
        <v>OSTVARENJE/ IZVRŠENJE 
2025.</v>
      </c>
      <c r="K7" s="34" t="s">
        <v>28</v>
      </c>
      <c r="L7" s="34" t="s">
        <v>52</v>
      </c>
    </row>
    <row r="8" spans="2:12" x14ac:dyDescent="0.35">
      <c r="B8" s="166">
        <v>1</v>
      </c>
      <c r="C8" s="167"/>
      <c r="D8" s="167"/>
      <c r="E8" s="167"/>
      <c r="F8" s="168"/>
      <c r="G8" s="35">
        <v>2</v>
      </c>
      <c r="H8" s="35">
        <v>3</v>
      </c>
      <c r="I8" s="35">
        <v>4</v>
      </c>
      <c r="J8" s="35">
        <v>5</v>
      </c>
      <c r="K8" s="35" t="s">
        <v>39</v>
      </c>
      <c r="L8" s="35" t="s">
        <v>40</v>
      </c>
    </row>
    <row r="9" spans="2:12" ht="26" x14ac:dyDescent="0.35">
      <c r="B9" s="170">
        <v>8</v>
      </c>
      <c r="C9" s="171"/>
      <c r="D9" s="171"/>
      <c r="E9" s="172"/>
      <c r="F9" s="6" t="s">
        <v>10</v>
      </c>
      <c r="G9" s="79">
        <v>0</v>
      </c>
      <c r="H9" s="4">
        <v>0</v>
      </c>
      <c r="I9" s="4">
        <v>0</v>
      </c>
      <c r="J9" s="79">
        <v>0</v>
      </c>
      <c r="K9" s="23"/>
      <c r="L9" s="23"/>
    </row>
    <row r="10" spans="2:12" ht="26" x14ac:dyDescent="0.35">
      <c r="B10" s="173">
        <v>5</v>
      </c>
      <c r="C10" s="174"/>
      <c r="D10" s="174"/>
      <c r="E10" s="175"/>
      <c r="F10" s="13" t="s">
        <v>11</v>
      </c>
      <c r="G10" s="79">
        <v>0</v>
      </c>
      <c r="H10" s="4">
        <v>0</v>
      </c>
      <c r="I10" s="4">
        <v>0</v>
      </c>
      <c r="J10" s="79">
        <v>0</v>
      </c>
      <c r="K10" s="23"/>
      <c r="L10" s="23"/>
    </row>
    <row r="12" spans="2:12" x14ac:dyDescent="0.35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2:12" x14ac:dyDescent="0.3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3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</sheetData>
  <mergeCells count="7">
    <mergeCell ref="B9:E9"/>
    <mergeCell ref="B10:E10"/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E38" sqref="E38"/>
    </sheetView>
  </sheetViews>
  <sheetFormatPr defaultRowHeight="14.5" x14ac:dyDescent="0.35"/>
  <cols>
    <col min="2" max="2" width="37.7265625" customWidth="1"/>
    <col min="3" max="6" width="25.26953125" customWidth="1"/>
    <col min="7" max="8" width="15.7265625" customWidth="1"/>
  </cols>
  <sheetData>
    <row r="1" spans="2:8" ht="18" x14ac:dyDescent="0.35">
      <c r="B1" s="12"/>
      <c r="C1" s="12"/>
      <c r="D1" s="12"/>
      <c r="E1" s="12"/>
      <c r="F1" s="3"/>
      <c r="G1" s="3"/>
      <c r="H1" s="3"/>
    </row>
    <row r="2" spans="2:8" ht="15.75" customHeight="1" x14ac:dyDescent="0.35">
      <c r="B2" s="136" t="s">
        <v>45</v>
      </c>
      <c r="C2" s="136"/>
      <c r="D2" s="136"/>
      <c r="E2" s="136"/>
      <c r="F2" s="136"/>
      <c r="G2" s="136"/>
      <c r="H2" s="136"/>
    </row>
    <row r="3" spans="2:8" ht="18" x14ac:dyDescent="0.35">
      <c r="B3" s="46"/>
      <c r="C3" s="46"/>
      <c r="D3" s="46"/>
      <c r="E3" s="46"/>
      <c r="F3" s="47"/>
      <c r="G3" s="47"/>
      <c r="H3" s="47"/>
    </row>
    <row r="4" spans="2:8" ht="26" x14ac:dyDescent="0.35">
      <c r="B4" s="31" t="s">
        <v>8</v>
      </c>
      <c r="C4" s="31" t="str">
        <f>+SAŽETAK!G8</f>
        <v>OSTVARENJE/ IZVRŠENJE 
2024.</v>
      </c>
      <c r="D4" s="31" t="str">
        <f>+SAŽETAK!H8</f>
        <v>REBALANS 2025.*</v>
      </c>
      <c r="E4" s="31" t="str">
        <f>+SAŽETAK!I8</f>
        <v>TEKUĆI PLAN 2025.*</v>
      </c>
      <c r="F4" s="31" t="str">
        <f>+SAŽETAK!J8</f>
        <v>OSTVARENJE/ IZVRŠENJE 
2025.</v>
      </c>
      <c r="G4" s="31" t="s">
        <v>28</v>
      </c>
      <c r="H4" s="31" t="s">
        <v>52</v>
      </c>
    </row>
    <row r="5" spans="2:8" x14ac:dyDescent="0.3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39</v>
      </c>
      <c r="H5" s="31" t="s">
        <v>40</v>
      </c>
    </row>
    <row r="6" spans="2:8" x14ac:dyDescent="0.35">
      <c r="B6" s="6" t="s">
        <v>47</v>
      </c>
      <c r="C6" s="79">
        <v>0</v>
      </c>
      <c r="D6" s="4">
        <v>0</v>
      </c>
      <c r="E6" s="5">
        <v>0</v>
      </c>
      <c r="F6" s="83">
        <v>0</v>
      </c>
      <c r="G6" s="23"/>
      <c r="H6" s="23"/>
    </row>
    <row r="7" spans="2:8" hidden="1" x14ac:dyDescent="0.35">
      <c r="B7" s="6" t="s">
        <v>119</v>
      </c>
      <c r="C7" s="79"/>
      <c r="D7" s="4"/>
      <c r="E7" s="4"/>
      <c r="F7" s="83"/>
      <c r="G7" s="23"/>
      <c r="H7" s="23"/>
    </row>
    <row r="8" spans="2:8" hidden="1" x14ac:dyDescent="0.35">
      <c r="B8" s="18" t="s">
        <v>19</v>
      </c>
      <c r="C8" s="79"/>
      <c r="D8" s="4"/>
      <c r="E8" s="4"/>
      <c r="F8" s="83"/>
      <c r="G8" s="23"/>
      <c r="H8" s="23"/>
    </row>
    <row r="9" spans="2:8" hidden="1" x14ac:dyDescent="0.35">
      <c r="B9" s="19" t="s">
        <v>20</v>
      </c>
      <c r="C9" s="79"/>
      <c r="D9" s="4"/>
      <c r="E9" s="4"/>
      <c r="F9" s="83"/>
      <c r="G9" s="23"/>
      <c r="H9" s="23"/>
    </row>
    <row r="10" spans="2:8" hidden="1" x14ac:dyDescent="0.35">
      <c r="B10" s="19" t="s">
        <v>21</v>
      </c>
      <c r="C10" s="79"/>
      <c r="D10" s="4"/>
      <c r="E10" s="4"/>
      <c r="F10" s="83"/>
      <c r="G10" s="23"/>
      <c r="H10" s="23"/>
    </row>
    <row r="11" spans="2:8" hidden="1" x14ac:dyDescent="0.35">
      <c r="B11" s="6" t="s">
        <v>22</v>
      </c>
      <c r="C11" s="79"/>
      <c r="D11" s="4"/>
      <c r="E11" s="5"/>
      <c r="F11" s="83"/>
      <c r="G11" s="23"/>
      <c r="H11" s="23"/>
    </row>
    <row r="12" spans="2:8" hidden="1" x14ac:dyDescent="0.35">
      <c r="B12" s="20" t="s">
        <v>23</v>
      </c>
      <c r="C12" s="79"/>
      <c r="D12" s="4"/>
      <c r="E12" s="5"/>
      <c r="F12" s="83"/>
      <c r="G12" s="23"/>
      <c r="H12" s="23"/>
    </row>
    <row r="13" spans="2:8" hidden="1" x14ac:dyDescent="0.35">
      <c r="B13" s="6" t="s">
        <v>24</v>
      </c>
      <c r="C13" s="79"/>
      <c r="D13" s="4"/>
      <c r="E13" s="5"/>
      <c r="F13" s="83"/>
      <c r="G13" s="23"/>
      <c r="H13" s="23"/>
    </row>
    <row r="14" spans="2:8" hidden="1" x14ac:dyDescent="0.35">
      <c r="B14" s="20" t="s">
        <v>25</v>
      </c>
      <c r="C14" s="79"/>
      <c r="D14" s="4"/>
      <c r="E14" s="5"/>
      <c r="F14" s="83"/>
      <c r="G14" s="23"/>
      <c r="H14" s="23"/>
    </row>
    <row r="15" spans="2:8" hidden="1" x14ac:dyDescent="0.35">
      <c r="B15" s="11" t="s">
        <v>16</v>
      </c>
      <c r="C15" s="79"/>
      <c r="D15" s="4"/>
      <c r="E15" s="5"/>
      <c r="F15" s="83"/>
      <c r="G15" s="23"/>
      <c r="H15" s="23"/>
    </row>
    <row r="16" spans="2:8" hidden="1" x14ac:dyDescent="0.35">
      <c r="B16" s="20"/>
      <c r="C16" s="79"/>
      <c r="D16" s="4"/>
      <c r="E16" s="5"/>
      <c r="F16" s="83"/>
      <c r="G16" s="23"/>
      <c r="H16" s="23"/>
    </row>
    <row r="17" spans="2:8" ht="15.75" customHeight="1" x14ac:dyDescent="0.35">
      <c r="B17" s="6" t="s">
        <v>48</v>
      </c>
      <c r="C17" s="79">
        <v>0</v>
      </c>
      <c r="D17" s="4">
        <v>0</v>
      </c>
      <c r="E17" s="5">
        <v>0</v>
      </c>
      <c r="F17" s="83">
        <v>0</v>
      </c>
      <c r="G17" s="23"/>
      <c r="H17" s="23"/>
    </row>
    <row r="18" spans="2:8" ht="15.75" hidden="1" customHeight="1" x14ac:dyDescent="0.35">
      <c r="B18" s="6" t="s">
        <v>18</v>
      </c>
      <c r="C18" s="4"/>
      <c r="D18" s="4"/>
      <c r="E18" s="4"/>
      <c r="F18" s="23"/>
      <c r="G18" s="23"/>
      <c r="H18" s="23"/>
    </row>
    <row r="19" spans="2:8" hidden="1" x14ac:dyDescent="0.35">
      <c r="B19" s="18" t="s">
        <v>19</v>
      </c>
      <c r="C19" s="4"/>
      <c r="D19" s="4"/>
      <c r="E19" s="4"/>
      <c r="F19" s="23"/>
      <c r="G19" s="23"/>
      <c r="H19" s="23"/>
    </row>
    <row r="20" spans="2:8" hidden="1" x14ac:dyDescent="0.35">
      <c r="B20" s="19" t="s">
        <v>20</v>
      </c>
      <c r="C20" s="4"/>
      <c r="D20" s="4"/>
      <c r="E20" s="4"/>
      <c r="F20" s="23"/>
      <c r="G20" s="23"/>
      <c r="H20" s="23"/>
    </row>
    <row r="21" spans="2:8" hidden="1" x14ac:dyDescent="0.35">
      <c r="B21" s="19" t="s">
        <v>21</v>
      </c>
      <c r="C21" s="4"/>
      <c r="D21" s="4"/>
      <c r="E21" s="4"/>
      <c r="F21" s="23"/>
      <c r="G21" s="23"/>
      <c r="H21" s="23"/>
    </row>
    <row r="22" spans="2:8" hidden="1" x14ac:dyDescent="0.35">
      <c r="B22" s="6" t="s">
        <v>22</v>
      </c>
      <c r="C22" s="4"/>
      <c r="D22" s="4"/>
      <c r="E22" s="5"/>
      <c r="F22" s="23"/>
      <c r="G22" s="23"/>
      <c r="H22" s="23"/>
    </row>
    <row r="23" spans="2:8" hidden="1" x14ac:dyDescent="0.35">
      <c r="B23" s="20" t="s">
        <v>23</v>
      </c>
      <c r="C23" s="4"/>
      <c r="D23" s="4"/>
      <c r="E23" s="5"/>
      <c r="F23" s="23"/>
      <c r="G23" s="23"/>
      <c r="H23" s="23"/>
    </row>
    <row r="24" spans="2:8" hidden="1" x14ac:dyDescent="0.35">
      <c r="B24" s="6" t="s">
        <v>24</v>
      </c>
      <c r="C24" s="4"/>
      <c r="D24" s="4"/>
      <c r="E24" s="5"/>
      <c r="F24" s="23"/>
      <c r="G24" s="23"/>
      <c r="H24" s="23"/>
    </row>
    <row r="25" spans="2:8" hidden="1" x14ac:dyDescent="0.35">
      <c r="B25" s="20" t="s">
        <v>25</v>
      </c>
      <c r="C25" s="4"/>
      <c r="D25" s="4"/>
      <c r="E25" s="5"/>
      <c r="F25" s="23"/>
      <c r="G25" s="23"/>
      <c r="H25" s="23"/>
    </row>
    <row r="26" spans="2:8" hidden="1" x14ac:dyDescent="0.35">
      <c r="B26" s="11" t="s">
        <v>16</v>
      </c>
      <c r="C26" s="4"/>
      <c r="D26" s="4"/>
      <c r="E26" s="5"/>
      <c r="F26" s="23"/>
      <c r="G26" s="23"/>
      <c r="H26" s="23"/>
    </row>
    <row r="28" spans="2:8" x14ac:dyDescent="0.35">
      <c r="B28" s="38"/>
      <c r="C28" s="38"/>
      <c r="D28" s="38"/>
      <c r="E28" s="38"/>
      <c r="F28" s="38"/>
      <c r="G28" s="38"/>
      <c r="H28" s="3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4"/>
  <sheetViews>
    <sheetView workbookViewId="0">
      <selection activeCell="M10" sqref="M10"/>
    </sheetView>
  </sheetViews>
  <sheetFormatPr defaultRowHeight="14.5" x14ac:dyDescent="0.35"/>
  <cols>
    <col min="2" max="2" width="7.453125" bestFit="1" customWidth="1"/>
    <col min="3" max="3" width="8.453125" bestFit="1" customWidth="1"/>
    <col min="4" max="4" width="3.81640625" customWidth="1"/>
    <col min="5" max="5" width="54.1796875" customWidth="1"/>
    <col min="6" max="8" width="24.26953125" customWidth="1"/>
    <col min="9" max="9" width="15.7265625" customWidth="1"/>
  </cols>
  <sheetData>
    <row r="1" spans="2:15" ht="18" x14ac:dyDescent="0.35">
      <c r="B1" s="2"/>
      <c r="C1" s="2"/>
      <c r="D1" s="2"/>
      <c r="E1" s="2"/>
      <c r="F1" s="2"/>
      <c r="G1" s="2"/>
      <c r="H1" s="2"/>
      <c r="I1" s="3"/>
    </row>
    <row r="2" spans="2:15" ht="18" customHeight="1" x14ac:dyDescent="0.35">
      <c r="B2" s="136" t="s">
        <v>12</v>
      </c>
      <c r="C2" s="136"/>
      <c r="D2" s="136"/>
      <c r="E2" s="136"/>
      <c r="F2" s="136"/>
      <c r="G2" s="136"/>
      <c r="H2" s="136"/>
      <c r="I2" s="136"/>
    </row>
    <row r="3" spans="2:15" ht="18" x14ac:dyDescent="0.35">
      <c r="B3" s="46"/>
      <c r="C3" s="46"/>
      <c r="D3" s="46"/>
      <c r="E3" s="46"/>
      <c r="F3" s="46"/>
      <c r="G3" s="46"/>
      <c r="H3" s="46"/>
      <c r="I3" s="47"/>
    </row>
    <row r="4" spans="2:15" ht="15.5" x14ac:dyDescent="0.35">
      <c r="B4" s="187" t="s">
        <v>57</v>
      </c>
      <c r="C4" s="187"/>
      <c r="D4" s="187"/>
      <c r="E4" s="187"/>
      <c r="F4" s="187"/>
      <c r="G4" s="187"/>
      <c r="H4" s="187"/>
      <c r="I4" s="187"/>
    </row>
    <row r="5" spans="2:15" ht="18" x14ac:dyDescent="0.35">
      <c r="B5" s="46"/>
      <c r="C5" s="46"/>
      <c r="D5" s="46"/>
      <c r="E5" s="46"/>
      <c r="F5" s="46"/>
      <c r="G5" s="46"/>
      <c r="H5" s="46"/>
      <c r="I5" s="47"/>
    </row>
    <row r="6" spans="2:15" ht="26" x14ac:dyDescent="0.35">
      <c r="B6" s="166" t="s">
        <v>8</v>
      </c>
      <c r="C6" s="167"/>
      <c r="D6" s="167"/>
      <c r="E6" s="168"/>
      <c r="F6" s="31" t="str">
        <f>+SAŽETAK!H8</f>
        <v>REBALANS 2025.*</v>
      </c>
      <c r="G6" s="31" t="str">
        <f>+SAŽETAK!I8</f>
        <v>TEKUĆI PLAN 2025.*</v>
      </c>
      <c r="H6" s="31" t="str">
        <f>+SAŽETAK!J8</f>
        <v>OSTVARENJE/ IZVRŠENJE 
2025.</v>
      </c>
      <c r="I6" s="31" t="s">
        <v>52</v>
      </c>
    </row>
    <row r="7" spans="2:15" s="36" customFormat="1" ht="10.5" x14ac:dyDescent="0.25">
      <c r="B7" s="163">
        <v>1</v>
      </c>
      <c r="C7" s="164"/>
      <c r="D7" s="164"/>
      <c r="E7" s="165"/>
      <c r="F7" s="33">
        <v>2</v>
      </c>
      <c r="G7" s="33">
        <v>3</v>
      </c>
      <c r="H7" s="33">
        <v>4</v>
      </c>
      <c r="I7" s="33" t="s">
        <v>46</v>
      </c>
    </row>
    <row r="8" spans="2:15" ht="30" customHeight="1" x14ac:dyDescent="0.35">
      <c r="B8" s="188" t="s">
        <v>130</v>
      </c>
      <c r="C8" s="189"/>
      <c r="D8" s="190"/>
      <c r="E8" s="89" t="s">
        <v>134</v>
      </c>
      <c r="F8" s="88">
        <f>+F12</f>
        <v>18234850</v>
      </c>
      <c r="G8" s="88">
        <f>+G12</f>
        <v>18234850</v>
      </c>
      <c r="H8" s="91">
        <f>+H12</f>
        <v>15580448.689999999</v>
      </c>
      <c r="I8" s="86">
        <f>+H8/G8*100</f>
        <v>85.443251192085484</v>
      </c>
      <c r="J8" s="131"/>
      <c r="K8" s="131"/>
      <c r="L8" s="131"/>
      <c r="M8" s="131"/>
    </row>
    <row r="9" spans="2:15" s="90" customFormat="1" ht="30" customHeight="1" x14ac:dyDescent="0.35">
      <c r="B9" s="192" t="s">
        <v>131</v>
      </c>
      <c r="C9" s="193"/>
      <c r="D9" s="194"/>
      <c r="E9" s="51" t="s">
        <v>137</v>
      </c>
      <c r="F9" s="104">
        <f t="shared" ref="F9" si="0">+F15</f>
        <v>18157238</v>
      </c>
      <c r="G9" s="37">
        <f t="shared" ref="G9:H9" si="1">+G15</f>
        <v>18157238</v>
      </c>
      <c r="H9" s="79">
        <f t="shared" si="1"/>
        <v>15487951.689999999</v>
      </c>
      <c r="I9" s="92">
        <f t="shared" ref="I9:I11" si="2">+H9/G9*100</f>
        <v>85.299050934949463</v>
      </c>
      <c r="J9" s="131"/>
      <c r="K9" s="131"/>
      <c r="L9" s="131"/>
      <c r="M9" s="131"/>
    </row>
    <row r="10" spans="2:15" s="90" customFormat="1" ht="30" customHeight="1" x14ac:dyDescent="0.35">
      <c r="B10" s="192" t="s">
        <v>132</v>
      </c>
      <c r="C10" s="193"/>
      <c r="D10" s="194"/>
      <c r="E10" s="51" t="s">
        <v>128</v>
      </c>
      <c r="F10" s="104">
        <f t="shared" ref="F10" si="3">+F65</f>
        <v>50000</v>
      </c>
      <c r="G10" s="37">
        <f t="shared" ref="G10:H10" si="4">+G65</f>
        <v>50000</v>
      </c>
      <c r="H10" s="79">
        <f t="shared" si="4"/>
        <v>42540.26</v>
      </c>
      <c r="I10" s="92">
        <f t="shared" si="2"/>
        <v>85.080520000000007</v>
      </c>
      <c r="J10" s="131"/>
      <c r="K10" s="131"/>
      <c r="L10" s="131"/>
      <c r="M10" s="131"/>
    </row>
    <row r="11" spans="2:15" s="90" customFormat="1" ht="30" customHeight="1" x14ac:dyDescent="0.35">
      <c r="B11" s="192" t="s">
        <v>133</v>
      </c>
      <c r="C11" s="193"/>
      <c r="D11" s="194"/>
      <c r="E11" s="51" t="s">
        <v>129</v>
      </c>
      <c r="F11" s="104">
        <f t="shared" ref="F11" si="5">+F68</f>
        <v>27612</v>
      </c>
      <c r="G11" s="37">
        <f t="shared" ref="G11:H11" si="6">+G68</f>
        <v>27612</v>
      </c>
      <c r="H11" s="79">
        <f t="shared" si="6"/>
        <v>49956.74</v>
      </c>
      <c r="I11" s="92">
        <f t="shared" si="2"/>
        <v>180.92401854266259</v>
      </c>
      <c r="J11" s="131"/>
      <c r="K11" s="131"/>
      <c r="L11" s="131"/>
      <c r="M11" s="131"/>
    </row>
    <row r="12" spans="2:15" ht="30" customHeight="1" x14ac:dyDescent="0.35">
      <c r="B12" s="188">
        <v>31</v>
      </c>
      <c r="C12" s="189"/>
      <c r="D12" s="190"/>
      <c r="E12" s="87" t="s">
        <v>127</v>
      </c>
      <c r="F12" s="88">
        <f>+F13</f>
        <v>18234850</v>
      </c>
      <c r="G12" s="88">
        <f t="shared" ref="G12:H13" si="7">+G13</f>
        <v>18234850</v>
      </c>
      <c r="H12" s="91">
        <f t="shared" si="7"/>
        <v>15580448.689999999</v>
      </c>
      <c r="I12" s="86">
        <f t="shared" ref="I12:I16" si="8">+H12/G12*100</f>
        <v>85.443251192085484</v>
      </c>
      <c r="J12" s="131"/>
      <c r="K12" s="131"/>
      <c r="L12" s="131"/>
      <c r="M12" s="131"/>
    </row>
    <row r="13" spans="2:15" ht="30" customHeight="1" x14ac:dyDescent="0.35">
      <c r="B13" s="191">
        <v>3107</v>
      </c>
      <c r="C13" s="191"/>
      <c r="D13" s="191"/>
      <c r="E13" s="87" t="s">
        <v>135</v>
      </c>
      <c r="F13" s="88">
        <f>+F14</f>
        <v>18234850</v>
      </c>
      <c r="G13" s="88">
        <f t="shared" si="7"/>
        <v>18234850</v>
      </c>
      <c r="H13" s="91">
        <f t="shared" si="7"/>
        <v>15580448.689999999</v>
      </c>
      <c r="I13" s="86">
        <f t="shared" si="8"/>
        <v>85.443251192085484</v>
      </c>
      <c r="J13" s="131"/>
      <c r="K13" s="131"/>
      <c r="L13" s="131"/>
      <c r="M13" s="131"/>
    </row>
    <row r="14" spans="2:15" ht="30" customHeight="1" x14ac:dyDescent="0.35">
      <c r="B14" s="184" t="s">
        <v>126</v>
      </c>
      <c r="C14" s="185"/>
      <c r="D14" s="186"/>
      <c r="E14" s="89" t="s">
        <v>136</v>
      </c>
      <c r="F14" s="88">
        <f>+F15+F65+F68</f>
        <v>18234850</v>
      </c>
      <c r="G14" s="88">
        <f>+G15+G65+G68</f>
        <v>18234850</v>
      </c>
      <c r="H14" s="91">
        <f>+H15+H65+H68</f>
        <v>15580448.689999999</v>
      </c>
      <c r="I14" s="86">
        <f t="shared" si="8"/>
        <v>85.443251192085484</v>
      </c>
      <c r="J14" s="131"/>
      <c r="K14" s="131"/>
      <c r="L14" s="131"/>
      <c r="M14" s="131"/>
    </row>
    <row r="15" spans="2:15" ht="30" customHeight="1" x14ac:dyDescent="0.35">
      <c r="B15" s="184">
        <v>43</v>
      </c>
      <c r="C15" s="185"/>
      <c r="D15" s="186"/>
      <c r="E15" s="87" t="s">
        <v>137</v>
      </c>
      <c r="F15" s="88">
        <f>+F16+F22+F49+F53+F54+F55+F61</f>
        <v>18157238</v>
      </c>
      <c r="G15" s="88">
        <f>+G16+G22+G49+G53+G54+G55+G61</f>
        <v>18157238</v>
      </c>
      <c r="H15" s="91">
        <f>+H16+H22+H49+H53+H54+H55+H61</f>
        <v>15487951.689999999</v>
      </c>
      <c r="I15" s="86">
        <f t="shared" si="8"/>
        <v>85.299050934949463</v>
      </c>
      <c r="L15" s="131"/>
      <c r="M15" s="131"/>
      <c r="N15" s="131"/>
      <c r="O15" s="131"/>
    </row>
    <row r="16" spans="2:15" ht="30" customHeight="1" x14ac:dyDescent="0.35">
      <c r="B16" s="181">
        <v>31</v>
      </c>
      <c r="C16" s="182"/>
      <c r="D16" s="183"/>
      <c r="E16" s="87" t="s">
        <v>5</v>
      </c>
      <c r="F16" s="88">
        <v>10538424</v>
      </c>
      <c r="G16" s="72">
        <v>10538424</v>
      </c>
      <c r="H16" s="77">
        <f>SUM(H17:H21)</f>
        <v>9760017.9699999988</v>
      </c>
      <c r="I16" s="86">
        <f t="shared" si="8"/>
        <v>92.613639098218087</v>
      </c>
      <c r="J16" s="94"/>
      <c r="K16" s="94"/>
      <c r="L16" s="131"/>
      <c r="M16" s="131"/>
      <c r="N16" s="131"/>
      <c r="O16" s="131"/>
    </row>
    <row r="17" spans="1:15" s="90" customFormat="1" ht="30" customHeight="1" x14ac:dyDescent="0.35">
      <c r="A17"/>
      <c r="B17" s="178">
        <v>3111</v>
      </c>
      <c r="C17" s="179"/>
      <c r="D17" s="180"/>
      <c r="E17" s="39" t="s">
        <v>36</v>
      </c>
      <c r="F17" s="37"/>
      <c r="G17" s="4"/>
      <c r="H17" s="79">
        <v>7271455.7699999996</v>
      </c>
      <c r="I17" s="92"/>
      <c r="J17" s="94"/>
      <c r="K17" s="94"/>
      <c r="L17" s="131"/>
      <c r="M17" s="131"/>
      <c r="N17" s="131"/>
      <c r="O17" s="131"/>
    </row>
    <row r="18" spans="1:15" s="90" customFormat="1" ht="30" customHeight="1" x14ac:dyDescent="0.35">
      <c r="A18"/>
      <c r="B18" s="178">
        <v>3112</v>
      </c>
      <c r="C18" s="179"/>
      <c r="D18" s="180"/>
      <c r="E18" s="51" t="s">
        <v>76</v>
      </c>
      <c r="F18" s="37"/>
      <c r="G18" s="4"/>
      <c r="H18" s="79">
        <v>76685.03</v>
      </c>
      <c r="I18" s="92"/>
      <c r="J18" s="94"/>
      <c r="K18" s="94"/>
      <c r="L18" s="131"/>
      <c r="M18" s="131"/>
      <c r="N18" s="131"/>
      <c r="O18" s="131"/>
    </row>
    <row r="19" spans="1:15" s="90" customFormat="1" ht="30" customHeight="1" x14ac:dyDescent="0.35">
      <c r="A19"/>
      <c r="B19" s="178">
        <v>3113</v>
      </c>
      <c r="C19" s="179"/>
      <c r="D19" s="180"/>
      <c r="E19" s="51" t="s">
        <v>77</v>
      </c>
      <c r="F19" s="37"/>
      <c r="G19" s="4"/>
      <c r="H19" s="79">
        <v>13549.15</v>
      </c>
      <c r="I19" s="92"/>
      <c r="J19" s="94"/>
      <c r="K19" s="94"/>
      <c r="L19" s="131"/>
      <c r="M19" s="131"/>
      <c r="N19" s="131"/>
      <c r="O19" s="131"/>
    </row>
    <row r="20" spans="1:15" s="90" customFormat="1" ht="30" customHeight="1" x14ac:dyDescent="0.35">
      <c r="B20" s="178">
        <v>3121</v>
      </c>
      <c r="C20" s="179"/>
      <c r="D20" s="180"/>
      <c r="E20" s="51" t="s">
        <v>78</v>
      </c>
      <c r="F20" s="37"/>
      <c r="G20" s="4"/>
      <c r="H20" s="79">
        <v>1180137.24</v>
      </c>
      <c r="I20" s="92"/>
      <c r="J20" s="94"/>
      <c r="K20" s="94"/>
      <c r="L20" s="131"/>
      <c r="M20" s="131"/>
      <c r="N20" s="131"/>
      <c r="O20" s="131"/>
    </row>
    <row r="21" spans="1:15" s="90" customFormat="1" ht="30" customHeight="1" x14ac:dyDescent="0.35">
      <c r="B21" s="178">
        <v>3132</v>
      </c>
      <c r="C21" s="179"/>
      <c r="D21" s="180"/>
      <c r="E21" s="51" t="s">
        <v>80</v>
      </c>
      <c r="F21" s="37"/>
      <c r="G21" s="4"/>
      <c r="H21" s="79">
        <v>1218190.78</v>
      </c>
      <c r="I21" s="92"/>
      <c r="J21" s="94"/>
      <c r="K21" s="94"/>
      <c r="L21" s="131"/>
      <c r="M21" s="131"/>
      <c r="N21" s="131"/>
      <c r="O21" s="131"/>
    </row>
    <row r="22" spans="1:15" ht="30" customHeight="1" x14ac:dyDescent="0.35">
      <c r="B22" s="177">
        <v>32</v>
      </c>
      <c r="C22" s="177"/>
      <c r="D22" s="177"/>
      <c r="E22" s="89" t="s">
        <v>14</v>
      </c>
      <c r="F22" s="88">
        <v>6123384</v>
      </c>
      <c r="G22" s="72">
        <v>6123384</v>
      </c>
      <c r="H22" s="77">
        <f>SUM(H23:H48)</f>
        <v>4841237.26</v>
      </c>
      <c r="I22" s="86">
        <f>+H22/G22*100</f>
        <v>79.061467645994426</v>
      </c>
      <c r="J22" s="94"/>
      <c r="K22" s="94"/>
      <c r="L22" s="131"/>
      <c r="M22" s="131"/>
      <c r="N22" s="131"/>
      <c r="O22" s="131"/>
    </row>
    <row r="23" spans="1:15" s="90" customFormat="1" ht="30" customHeight="1" x14ac:dyDescent="0.35">
      <c r="B23" s="176">
        <v>3211</v>
      </c>
      <c r="C23" s="176"/>
      <c r="D23" s="176"/>
      <c r="E23" s="51" t="s">
        <v>38</v>
      </c>
      <c r="F23" s="37"/>
      <c r="G23" s="4"/>
      <c r="H23" s="79">
        <v>307749.98</v>
      </c>
      <c r="I23" s="92"/>
      <c r="J23" s="94"/>
      <c r="K23" s="94"/>
      <c r="L23" s="131"/>
      <c r="M23" s="131"/>
      <c r="N23" s="131"/>
      <c r="O23" s="131"/>
    </row>
    <row r="24" spans="1:15" s="90" customFormat="1" ht="30" customHeight="1" x14ac:dyDescent="0.35">
      <c r="B24" s="176">
        <v>3212</v>
      </c>
      <c r="C24" s="176"/>
      <c r="D24" s="176"/>
      <c r="E24" s="51" t="s">
        <v>81</v>
      </c>
      <c r="F24" s="37"/>
      <c r="G24" s="4"/>
      <c r="H24" s="79">
        <v>160506.04</v>
      </c>
      <c r="I24" s="92"/>
      <c r="J24" s="94"/>
      <c r="K24" s="94"/>
      <c r="L24" s="131"/>
      <c r="M24" s="131"/>
      <c r="N24" s="131"/>
      <c r="O24" s="131"/>
    </row>
    <row r="25" spans="1:15" s="90" customFormat="1" ht="30" customHeight="1" x14ac:dyDescent="0.35">
      <c r="B25" s="176">
        <v>3213</v>
      </c>
      <c r="C25" s="176"/>
      <c r="D25" s="176"/>
      <c r="E25" s="51" t="s">
        <v>82</v>
      </c>
      <c r="F25" s="37"/>
      <c r="G25" s="4"/>
      <c r="H25" s="79">
        <v>101835.94</v>
      </c>
      <c r="I25" s="92"/>
      <c r="J25" s="94"/>
      <c r="K25" s="94"/>
      <c r="L25" s="131"/>
      <c r="M25" s="131"/>
      <c r="N25" s="131"/>
      <c r="O25" s="131"/>
    </row>
    <row r="26" spans="1:15" s="90" customFormat="1" ht="30" customHeight="1" x14ac:dyDescent="0.35">
      <c r="B26" s="176">
        <v>3214</v>
      </c>
      <c r="C26" s="176"/>
      <c r="D26" s="176"/>
      <c r="E26" s="51" t="s">
        <v>83</v>
      </c>
      <c r="F26" s="37"/>
      <c r="G26" s="4"/>
      <c r="H26" s="79">
        <v>2084</v>
      </c>
      <c r="I26" s="92"/>
      <c r="J26" s="94"/>
      <c r="K26" s="94"/>
      <c r="L26" s="131"/>
      <c r="M26" s="131"/>
      <c r="N26" s="131"/>
      <c r="O26" s="131"/>
    </row>
    <row r="27" spans="1:15" s="90" customFormat="1" ht="30" customHeight="1" x14ac:dyDescent="0.35">
      <c r="B27" s="176">
        <v>3221</v>
      </c>
      <c r="C27" s="176"/>
      <c r="D27" s="176"/>
      <c r="E27" s="51" t="s">
        <v>85</v>
      </c>
      <c r="F27" s="37"/>
      <c r="G27" s="4"/>
      <c r="H27" s="79">
        <v>38277.24</v>
      </c>
      <c r="I27" s="92"/>
      <c r="J27" s="94"/>
      <c r="K27" s="94"/>
      <c r="L27" s="131"/>
      <c r="M27" s="131"/>
      <c r="N27" s="131"/>
      <c r="O27" s="131"/>
    </row>
    <row r="28" spans="1:15" s="90" customFormat="1" ht="30" customHeight="1" x14ac:dyDescent="0.35">
      <c r="B28" s="176">
        <v>3223</v>
      </c>
      <c r="C28" s="176"/>
      <c r="D28" s="176"/>
      <c r="E28" s="51" t="s">
        <v>86</v>
      </c>
      <c r="F28" s="37"/>
      <c r="G28" s="4"/>
      <c r="H28" s="79">
        <v>259031.09</v>
      </c>
      <c r="I28" s="92"/>
      <c r="J28" s="94"/>
      <c r="K28" s="94"/>
      <c r="L28" s="131"/>
      <c r="M28" s="131"/>
      <c r="N28" s="131"/>
      <c r="O28" s="131"/>
    </row>
    <row r="29" spans="1:15" s="90" customFormat="1" ht="30" customHeight="1" x14ac:dyDescent="0.35">
      <c r="B29" s="176">
        <v>3224</v>
      </c>
      <c r="C29" s="176"/>
      <c r="D29" s="176"/>
      <c r="E29" s="51" t="s">
        <v>118</v>
      </c>
      <c r="F29" s="37"/>
      <c r="G29" s="4"/>
      <c r="H29" s="79">
        <v>784.14</v>
      </c>
      <c r="I29" s="92"/>
      <c r="J29" s="94"/>
      <c r="K29" s="94"/>
      <c r="L29" s="131"/>
      <c r="M29" s="131"/>
      <c r="N29" s="131"/>
      <c r="O29" s="131"/>
    </row>
    <row r="30" spans="1:15" s="90" customFormat="1" ht="30" customHeight="1" x14ac:dyDescent="0.35">
      <c r="B30" s="176">
        <v>3225</v>
      </c>
      <c r="C30" s="176"/>
      <c r="D30" s="176"/>
      <c r="E30" s="51" t="s">
        <v>153</v>
      </c>
      <c r="F30" s="37"/>
      <c r="G30" s="4"/>
      <c r="H30" s="79">
        <v>6357.15</v>
      </c>
      <c r="I30" s="92"/>
      <c r="J30" s="94"/>
      <c r="K30" s="94"/>
      <c r="L30" s="131"/>
      <c r="M30" s="131"/>
      <c r="N30" s="131"/>
      <c r="O30" s="131"/>
    </row>
    <row r="31" spans="1:15" s="114" customFormat="1" ht="30" customHeight="1" x14ac:dyDescent="0.35">
      <c r="B31" s="176">
        <v>3227</v>
      </c>
      <c r="C31" s="176"/>
      <c r="D31" s="176"/>
      <c r="E31" s="105" t="s">
        <v>87</v>
      </c>
      <c r="F31" s="104"/>
      <c r="G31" s="95"/>
      <c r="H31" s="109">
        <v>14234.39</v>
      </c>
      <c r="I31" s="115"/>
      <c r="J31" s="94"/>
      <c r="K31" s="94"/>
      <c r="L31" s="131"/>
      <c r="M31" s="131"/>
      <c r="N31" s="131"/>
      <c r="O31" s="131"/>
    </row>
    <row r="32" spans="1:15" s="90" customFormat="1" ht="30" customHeight="1" x14ac:dyDescent="0.35">
      <c r="B32" s="176">
        <v>3231</v>
      </c>
      <c r="C32" s="176">
        <v>3227</v>
      </c>
      <c r="D32" s="176"/>
      <c r="E32" s="51" t="s">
        <v>154</v>
      </c>
      <c r="F32" s="37"/>
      <c r="G32" s="4"/>
      <c r="H32" s="79">
        <v>126558.88</v>
      </c>
      <c r="I32" s="92"/>
      <c r="J32" s="94"/>
      <c r="K32" s="94"/>
      <c r="L32" s="131"/>
      <c r="M32" s="131"/>
      <c r="N32" s="131"/>
      <c r="O32" s="131"/>
    </row>
    <row r="33" spans="2:15" s="90" customFormat="1" ht="30" customHeight="1" x14ac:dyDescent="0.35">
      <c r="B33" s="176">
        <v>3232</v>
      </c>
      <c r="C33" s="176"/>
      <c r="D33" s="176"/>
      <c r="E33" s="51" t="s">
        <v>155</v>
      </c>
      <c r="F33" s="37"/>
      <c r="G33" s="4"/>
      <c r="H33" s="79">
        <v>315885.44</v>
      </c>
      <c r="I33" s="92"/>
      <c r="J33" s="94"/>
      <c r="K33" s="94"/>
      <c r="L33" s="131"/>
      <c r="M33" s="131"/>
      <c r="N33" s="131"/>
      <c r="O33" s="131"/>
    </row>
    <row r="34" spans="2:15" s="90" customFormat="1" ht="30" customHeight="1" x14ac:dyDescent="0.35">
      <c r="B34" s="176">
        <v>3233</v>
      </c>
      <c r="C34" s="176"/>
      <c r="D34" s="176"/>
      <c r="E34" s="51" t="s">
        <v>88</v>
      </c>
      <c r="F34" s="37"/>
      <c r="G34" s="4"/>
      <c r="H34" s="79">
        <v>96011.41</v>
      </c>
      <c r="I34" s="92"/>
      <c r="J34" s="94"/>
      <c r="K34" s="94"/>
      <c r="L34" s="131"/>
      <c r="M34" s="131"/>
      <c r="N34" s="131"/>
      <c r="O34" s="131"/>
    </row>
    <row r="35" spans="2:15" s="90" customFormat="1" ht="30" customHeight="1" x14ac:dyDescent="0.35">
      <c r="B35" s="176">
        <v>3234</v>
      </c>
      <c r="C35" s="176"/>
      <c r="D35" s="176"/>
      <c r="E35" s="51" t="s">
        <v>89</v>
      </c>
      <c r="F35" s="37"/>
      <c r="G35" s="4"/>
      <c r="H35" s="79">
        <v>47821.2</v>
      </c>
      <c r="I35" s="92"/>
      <c r="J35" s="94"/>
      <c r="K35" s="94"/>
      <c r="L35" s="131"/>
      <c r="M35" s="131"/>
      <c r="N35" s="131"/>
      <c r="O35" s="131"/>
    </row>
    <row r="36" spans="2:15" s="90" customFormat="1" ht="30" customHeight="1" x14ac:dyDescent="0.35">
      <c r="B36" s="176">
        <v>3235</v>
      </c>
      <c r="C36" s="176"/>
      <c r="D36" s="176"/>
      <c r="E36" s="51" t="s">
        <v>90</v>
      </c>
      <c r="F36" s="37"/>
      <c r="G36" s="4"/>
      <c r="H36" s="79">
        <v>1462703.96</v>
      </c>
      <c r="I36" s="92"/>
      <c r="J36" s="94"/>
      <c r="K36" s="94"/>
      <c r="L36" s="131"/>
      <c r="M36" s="131"/>
      <c r="N36" s="131"/>
      <c r="O36" s="131"/>
    </row>
    <row r="37" spans="2:15" s="90" customFormat="1" ht="30" customHeight="1" x14ac:dyDescent="0.35">
      <c r="B37" s="176">
        <v>3236</v>
      </c>
      <c r="C37" s="176"/>
      <c r="D37" s="176"/>
      <c r="E37" s="51" t="s">
        <v>91</v>
      </c>
      <c r="F37" s="37"/>
      <c r="G37" s="4"/>
      <c r="H37" s="79">
        <v>41333.040000000001</v>
      </c>
      <c r="I37" s="92"/>
      <c r="J37" s="94"/>
      <c r="K37" s="94"/>
      <c r="L37" s="131"/>
      <c r="M37" s="131"/>
      <c r="N37" s="131"/>
      <c r="O37" s="131"/>
    </row>
    <row r="38" spans="2:15" s="90" customFormat="1" ht="30" customHeight="1" x14ac:dyDescent="0.35">
      <c r="B38" s="176">
        <v>3237</v>
      </c>
      <c r="C38" s="176"/>
      <c r="D38" s="176"/>
      <c r="E38" s="51" t="s">
        <v>92</v>
      </c>
      <c r="F38" s="37"/>
      <c r="G38" s="4"/>
      <c r="H38" s="79">
        <v>621744.07999999996</v>
      </c>
      <c r="I38" s="92"/>
      <c r="J38" s="94"/>
      <c r="K38" s="94"/>
      <c r="L38" s="131"/>
      <c r="M38" s="131"/>
      <c r="N38" s="131"/>
      <c r="O38" s="131"/>
    </row>
    <row r="39" spans="2:15" s="90" customFormat="1" ht="30" customHeight="1" x14ac:dyDescent="0.35">
      <c r="B39" s="176">
        <v>3238</v>
      </c>
      <c r="C39" s="176"/>
      <c r="D39" s="176"/>
      <c r="E39" s="51" t="s">
        <v>93</v>
      </c>
      <c r="F39" s="37"/>
      <c r="G39" s="4"/>
      <c r="H39" s="79">
        <v>623337.41</v>
      </c>
      <c r="I39" s="92"/>
      <c r="J39" s="94"/>
      <c r="K39" s="94"/>
      <c r="L39" s="131"/>
      <c r="M39" s="131"/>
      <c r="N39" s="131"/>
      <c r="O39" s="131"/>
    </row>
    <row r="40" spans="2:15" s="90" customFormat="1" ht="30" customHeight="1" x14ac:dyDescent="0.35">
      <c r="B40" s="176">
        <v>3239</v>
      </c>
      <c r="C40" s="176"/>
      <c r="D40" s="176"/>
      <c r="E40" s="51" t="s">
        <v>94</v>
      </c>
      <c r="F40" s="37"/>
      <c r="G40" s="4"/>
      <c r="H40" s="79">
        <v>362751.68</v>
      </c>
      <c r="I40" s="92"/>
      <c r="J40" s="94"/>
      <c r="K40" s="94"/>
      <c r="L40" s="131"/>
      <c r="M40" s="131"/>
      <c r="N40" s="131"/>
      <c r="O40" s="131"/>
    </row>
    <row r="41" spans="2:15" s="114" customFormat="1" ht="30" customHeight="1" x14ac:dyDescent="0.35">
      <c r="B41" s="176">
        <v>3241</v>
      </c>
      <c r="C41" s="176"/>
      <c r="D41" s="176"/>
      <c r="E41" s="105" t="s">
        <v>152</v>
      </c>
      <c r="F41" s="104"/>
      <c r="G41" s="95"/>
      <c r="H41" s="109">
        <v>165.8</v>
      </c>
      <c r="I41" s="115"/>
      <c r="J41" s="94"/>
      <c r="K41" s="94"/>
      <c r="L41" s="131"/>
      <c r="M41" s="131"/>
      <c r="N41" s="131"/>
      <c r="O41" s="131"/>
    </row>
    <row r="42" spans="2:15" s="90" customFormat="1" ht="30" customHeight="1" x14ac:dyDescent="0.35">
      <c r="B42" s="176">
        <v>3291</v>
      </c>
      <c r="C42" s="176"/>
      <c r="D42" s="176"/>
      <c r="E42" s="51" t="s">
        <v>117</v>
      </c>
      <c r="F42" s="37"/>
      <c r="G42" s="4"/>
      <c r="H42" s="79">
        <v>1415.2</v>
      </c>
      <c r="I42" s="92"/>
      <c r="J42" s="94"/>
      <c r="K42" s="94"/>
      <c r="L42" s="131"/>
      <c r="M42" s="131"/>
      <c r="N42" s="131"/>
      <c r="O42" s="131"/>
    </row>
    <row r="43" spans="2:15" s="90" customFormat="1" ht="30" customHeight="1" x14ac:dyDescent="0.35">
      <c r="B43" s="176">
        <v>3292</v>
      </c>
      <c r="C43" s="176"/>
      <c r="D43" s="176"/>
      <c r="E43" s="51" t="s">
        <v>97</v>
      </c>
      <c r="F43" s="37"/>
      <c r="G43" s="4"/>
      <c r="H43" s="79">
        <v>130392.76</v>
      </c>
      <c r="I43" s="92"/>
      <c r="J43" s="94"/>
      <c r="K43" s="94"/>
      <c r="L43" s="131"/>
      <c r="M43" s="131"/>
      <c r="N43" s="131"/>
      <c r="O43" s="131"/>
    </row>
    <row r="44" spans="2:15" s="90" customFormat="1" ht="30" customHeight="1" x14ac:dyDescent="0.35">
      <c r="B44" s="176">
        <v>3293</v>
      </c>
      <c r="C44" s="176"/>
      <c r="D44" s="176"/>
      <c r="E44" s="51" t="s">
        <v>98</v>
      </c>
      <c r="F44" s="37"/>
      <c r="G44" s="4"/>
      <c r="H44" s="79">
        <v>77508.33</v>
      </c>
      <c r="I44" s="92"/>
      <c r="J44" s="94"/>
      <c r="K44" s="94"/>
      <c r="L44" s="131"/>
      <c r="M44" s="131"/>
      <c r="N44" s="131"/>
      <c r="O44" s="131"/>
    </row>
    <row r="45" spans="2:15" s="90" customFormat="1" ht="30" customHeight="1" x14ac:dyDescent="0.35">
      <c r="B45" s="176">
        <v>3294</v>
      </c>
      <c r="C45" s="176"/>
      <c r="D45" s="176"/>
      <c r="E45" s="51" t="s">
        <v>99</v>
      </c>
      <c r="F45" s="37"/>
      <c r="G45" s="4"/>
      <c r="H45" s="79">
        <v>17674.189999999999</v>
      </c>
      <c r="I45" s="92"/>
      <c r="J45" s="94"/>
      <c r="K45" s="94"/>
      <c r="L45" s="131"/>
      <c r="M45" s="131"/>
      <c r="N45" s="131"/>
      <c r="O45" s="131"/>
    </row>
    <row r="46" spans="2:15" s="90" customFormat="1" ht="30" customHeight="1" x14ac:dyDescent="0.35">
      <c r="B46" s="176">
        <v>3295</v>
      </c>
      <c r="C46" s="176"/>
      <c r="D46" s="176"/>
      <c r="E46" s="51" t="s">
        <v>100</v>
      </c>
      <c r="F46" s="37"/>
      <c r="G46" s="4"/>
      <c r="H46" s="79">
        <v>16881.12</v>
      </c>
      <c r="I46" s="92"/>
      <c r="J46" s="94"/>
      <c r="K46" s="94"/>
      <c r="L46" s="131"/>
      <c r="M46" s="131"/>
      <c r="N46" s="131"/>
      <c r="O46" s="131"/>
    </row>
    <row r="47" spans="2:15" s="114" customFormat="1" ht="30" customHeight="1" x14ac:dyDescent="0.35">
      <c r="B47" s="176">
        <v>3296</v>
      </c>
      <c r="C47" s="176"/>
      <c r="D47" s="176"/>
      <c r="E47" s="105" t="s">
        <v>101</v>
      </c>
      <c r="F47" s="104"/>
      <c r="G47" s="95"/>
      <c r="H47" s="109">
        <v>4561.38</v>
      </c>
      <c r="I47" s="115"/>
      <c r="J47" s="94"/>
      <c r="K47" s="94"/>
      <c r="L47" s="131"/>
      <c r="M47" s="131"/>
      <c r="N47" s="131"/>
      <c r="O47" s="131"/>
    </row>
    <row r="48" spans="2:15" s="90" customFormat="1" ht="30" customHeight="1" x14ac:dyDescent="0.35">
      <c r="B48" s="176">
        <v>3299</v>
      </c>
      <c r="C48" s="176"/>
      <c r="D48" s="176"/>
      <c r="E48" s="51" t="s">
        <v>96</v>
      </c>
      <c r="F48" s="37"/>
      <c r="G48" s="4"/>
      <c r="H48" s="79">
        <v>3631.41</v>
      </c>
      <c r="I48" s="92"/>
      <c r="J48" s="94"/>
      <c r="K48" s="94"/>
      <c r="L48" s="131"/>
      <c r="M48" s="131"/>
      <c r="N48" s="131"/>
      <c r="O48" s="131"/>
    </row>
    <row r="49" spans="2:15" ht="30" customHeight="1" x14ac:dyDescent="0.35">
      <c r="B49" s="177">
        <v>34</v>
      </c>
      <c r="C49" s="177"/>
      <c r="D49" s="177"/>
      <c r="E49" s="89" t="s">
        <v>102</v>
      </c>
      <c r="F49" s="88">
        <v>12500</v>
      </c>
      <c r="G49" s="72">
        <v>12500</v>
      </c>
      <c r="H49" s="77">
        <f>SUM(H50:H52)</f>
        <v>20036.34</v>
      </c>
      <c r="I49" s="86">
        <f>+H49/G49*100</f>
        <v>160.29071999999999</v>
      </c>
      <c r="J49" s="94"/>
      <c r="K49" s="94"/>
      <c r="L49" s="131"/>
      <c r="M49" s="131"/>
      <c r="N49" s="131"/>
      <c r="O49" s="131"/>
    </row>
    <row r="50" spans="2:15" s="90" customFormat="1" ht="30" customHeight="1" x14ac:dyDescent="0.35">
      <c r="B50" s="176">
        <v>3431</v>
      </c>
      <c r="C50" s="176"/>
      <c r="D50" s="176"/>
      <c r="E50" s="51" t="s">
        <v>104</v>
      </c>
      <c r="F50" s="37"/>
      <c r="G50" s="4"/>
      <c r="H50" s="79">
        <v>6302.36</v>
      </c>
      <c r="I50" s="92"/>
      <c r="J50" s="94"/>
      <c r="K50" s="94"/>
      <c r="L50" s="131"/>
      <c r="M50" s="131"/>
      <c r="N50" s="131"/>
      <c r="O50" s="131"/>
    </row>
    <row r="51" spans="2:15" s="90" customFormat="1" ht="30" customHeight="1" x14ac:dyDescent="0.35">
      <c r="B51" s="176">
        <v>3432</v>
      </c>
      <c r="C51" s="176"/>
      <c r="D51" s="176"/>
      <c r="E51" s="51" t="s">
        <v>105</v>
      </c>
      <c r="F51" s="37"/>
      <c r="G51" s="4"/>
      <c r="H51" s="79">
        <v>47.54</v>
      </c>
      <c r="I51" s="92"/>
      <c r="J51" s="94"/>
      <c r="K51" s="94"/>
      <c r="L51" s="131"/>
      <c r="M51" s="131"/>
      <c r="N51" s="131"/>
      <c r="O51" s="131"/>
    </row>
    <row r="52" spans="2:15" s="114" customFormat="1" ht="30" customHeight="1" x14ac:dyDescent="0.35">
      <c r="B52" s="176">
        <v>3433</v>
      </c>
      <c r="C52" s="176"/>
      <c r="D52" s="176"/>
      <c r="E52" s="105" t="s">
        <v>106</v>
      </c>
      <c r="F52" s="104"/>
      <c r="G52" s="95"/>
      <c r="H52" s="109">
        <v>13686.44</v>
      </c>
      <c r="I52" s="115"/>
      <c r="J52" s="94"/>
      <c r="K52" s="94"/>
      <c r="L52" s="131"/>
      <c r="M52" s="131"/>
      <c r="N52" s="131"/>
      <c r="O52" s="131"/>
    </row>
    <row r="53" spans="2:15" ht="30" customHeight="1" x14ac:dyDescent="0.35">
      <c r="B53" s="177">
        <v>38</v>
      </c>
      <c r="C53" s="177"/>
      <c r="D53" s="177"/>
      <c r="E53" s="89" t="s">
        <v>156</v>
      </c>
      <c r="F53" s="88">
        <v>8000</v>
      </c>
      <c r="G53" s="72">
        <v>8000</v>
      </c>
      <c r="H53" s="77"/>
      <c r="I53" s="86"/>
      <c r="J53" s="94"/>
      <c r="K53" s="94"/>
      <c r="L53" s="131"/>
      <c r="M53" s="131"/>
      <c r="N53" s="131"/>
      <c r="O53" s="131"/>
    </row>
    <row r="54" spans="2:15" ht="30" customHeight="1" x14ac:dyDescent="0.35">
      <c r="B54" s="177">
        <v>41</v>
      </c>
      <c r="C54" s="177"/>
      <c r="D54" s="177"/>
      <c r="E54" s="89" t="s">
        <v>7</v>
      </c>
      <c r="F54" s="88">
        <v>60916</v>
      </c>
      <c r="G54" s="72">
        <v>60916</v>
      </c>
      <c r="H54" s="77"/>
      <c r="I54" s="86"/>
      <c r="J54" s="94"/>
      <c r="K54" s="94"/>
      <c r="L54" s="131"/>
      <c r="M54" s="131"/>
      <c r="N54" s="131"/>
      <c r="O54" s="131"/>
    </row>
    <row r="55" spans="2:15" ht="30" customHeight="1" x14ac:dyDescent="0.35">
      <c r="B55" s="177">
        <v>42</v>
      </c>
      <c r="C55" s="177"/>
      <c r="D55" s="177"/>
      <c r="E55" s="89" t="s">
        <v>107</v>
      </c>
      <c r="F55" s="88">
        <v>911639</v>
      </c>
      <c r="G55" s="72">
        <v>911639</v>
      </c>
      <c r="H55" s="77">
        <f>SUM(H56:H60)</f>
        <v>649831.13</v>
      </c>
      <c r="I55" s="86">
        <f>+H55/G55*100</f>
        <v>71.281629022014187</v>
      </c>
      <c r="J55" s="94"/>
      <c r="K55" s="94"/>
      <c r="L55" s="131"/>
      <c r="M55" s="131"/>
      <c r="N55" s="131"/>
      <c r="O55" s="131"/>
    </row>
    <row r="56" spans="2:15" s="90" customFormat="1" ht="30" customHeight="1" x14ac:dyDescent="0.35">
      <c r="B56" s="176">
        <v>4221</v>
      </c>
      <c r="C56" s="176"/>
      <c r="D56" s="176"/>
      <c r="E56" s="51" t="s">
        <v>72</v>
      </c>
      <c r="F56" s="37"/>
      <c r="G56" s="4"/>
      <c r="H56" s="79">
        <v>277801.02</v>
      </c>
      <c r="I56" s="92"/>
      <c r="J56" s="94"/>
      <c r="K56" s="94"/>
      <c r="L56" s="131"/>
      <c r="M56" s="131"/>
      <c r="N56" s="131"/>
      <c r="O56" s="131"/>
    </row>
    <row r="57" spans="2:15" s="90" customFormat="1" ht="30" customHeight="1" x14ac:dyDescent="0.35">
      <c r="B57" s="176">
        <v>4222</v>
      </c>
      <c r="C57" s="176"/>
      <c r="D57" s="176"/>
      <c r="E57" s="51" t="s">
        <v>109</v>
      </c>
      <c r="F57" s="37"/>
      <c r="G57" s="4"/>
      <c r="H57" s="79">
        <v>54725</v>
      </c>
      <c r="I57" s="92"/>
      <c r="J57" s="94"/>
      <c r="K57" s="94"/>
      <c r="L57" s="131"/>
      <c r="M57" s="131"/>
      <c r="N57" s="131"/>
      <c r="O57" s="131"/>
    </row>
    <row r="58" spans="2:15" s="90" customFormat="1" ht="30" customHeight="1" x14ac:dyDescent="0.35">
      <c r="B58" s="176">
        <v>4223</v>
      </c>
      <c r="C58" s="176"/>
      <c r="D58" s="176"/>
      <c r="E58" s="51" t="s">
        <v>110</v>
      </c>
      <c r="F58" s="37"/>
      <c r="G58" s="4"/>
      <c r="H58" s="79">
        <v>8842.81</v>
      </c>
      <c r="I58" s="92"/>
      <c r="J58" s="94"/>
      <c r="K58" s="94"/>
      <c r="L58" s="131"/>
      <c r="M58" s="131"/>
      <c r="N58" s="131"/>
      <c r="O58" s="131"/>
    </row>
    <row r="59" spans="2:15" s="114" customFormat="1" ht="30" customHeight="1" x14ac:dyDescent="0.35">
      <c r="B59" s="176">
        <v>4225</v>
      </c>
      <c r="C59" s="176"/>
      <c r="D59" s="176"/>
      <c r="E59" s="105" t="s">
        <v>157</v>
      </c>
      <c r="F59" s="104"/>
      <c r="G59" s="95"/>
      <c r="H59" s="109">
        <v>163125</v>
      </c>
      <c r="I59" s="115"/>
      <c r="J59" s="94"/>
      <c r="K59" s="94"/>
      <c r="L59" s="131"/>
      <c r="M59" s="131"/>
      <c r="N59" s="131"/>
      <c r="O59" s="131"/>
    </row>
    <row r="60" spans="2:15" s="90" customFormat="1" ht="30" customHeight="1" x14ac:dyDescent="0.35">
      <c r="B60" s="176">
        <v>4262</v>
      </c>
      <c r="C60" s="176"/>
      <c r="D60" s="176"/>
      <c r="E60" s="51" t="s">
        <v>116</v>
      </c>
      <c r="F60" s="37"/>
      <c r="G60" s="4"/>
      <c r="H60" s="79">
        <v>145337.29999999999</v>
      </c>
      <c r="I60" s="92"/>
      <c r="J60" s="94"/>
      <c r="K60" s="94"/>
      <c r="L60" s="131"/>
      <c r="M60" s="131"/>
      <c r="N60" s="131"/>
      <c r="O60" s="131"/>
    </row>
    <row r="61" spans="2:15" ht="30" customHeight="1" x14ac:dyDescent="0.35">
      <c r="B61" s="177">
        <v>45</v>
      </c>
      <c r="C61" s="177"/>
      <c r="D61" s="177"/>
      <c r="E61" s="89" t="s">
        <v>113</v>
      </c>
      <c r="F61" s="88">
        <v>502375</v>
      </c>
      <c r="G61" s="72">
        <v>502375</v>
      </c>
      <c r="H61" s="77">
        <f>SUM(H62:H64)</f>
        <v>216828.99</v>
      </c>
      <c r="I61" s="86">
        <f>+H61/G61*100</f>
        <v>43.160784274695196</v>
      </c>
      <c r="J61" s="94"/>
      <c r="K61" s="94"/>
      <c r="L61" s="131"/>
      <c r="M61" s="131"/>
      <c r="N61" s="131"/>
      <c r="O61" s="131"/>
    </row>
    <row r="62" spans="2:15" s="114" customFormat="1" ht="30" customHeight="1" x14ac:dyDescent="0.35">
      <c r="B62" s="176">
        <v>4511</v>
      </c>
      <c r="C62" s="176"/>
      <c r="D62" s="176"/>
      <c r="E62" s="105" t="s">
        <v>140</v>
      </c>
      <c r="F62" s="104"/>
      <c r="G62" s="95"/>
      <c r="H62" s="109">
        <v>12367.26</v>
      </c>
      <c r="I62" s="115"/>
      <c r="J62" s="94"/>
      <c r="K62" s="94"/>
      <c r="L62" s="131"/>
      <c r="M62" s="131"/>
      <c r="N62" s="131"/>
      <c r="O62" s="131"/>
    </row>
    <row r="63" spans="2:15" s="90" customFormat="1" ht="30" customHeight="1" x14ac:dyDescent="0.35">
      <c r="B63" s="176">
        <v>4521</v>
      </c>
      <c r="C63" s="176"/>
      <c r="D63" s="176"/>
      <c r="E63" s="51" t="s">
        <v>114</v>
      </c>
      <c r="F63" s="37"/>
      <c r="G63" s="4"/>
      <c r="H63" s="79">
        <v>28252.85</v>
      </c>
      <c r="I63" s="92"/>
      <c r="J63" s="94"/>
      <c r="K63" s="94"/>
      <c r="L63" s="131"/>
      <c r="M63" s="131"/>
      <c r="N63" s="131"/>
      <c r="O63" s="131"/>
    </row>
    <row r="64" spans="2:15" s="90" customFormat="1" ht="30" customHeight="1" x14ac:dyDescent="0.35">
      <c r="B64" s="176">
        <v>4541</v>
      </c>
      <c r="C64" s="176"/>
      <c r="D64" s="176"/>
      <c r="E64" s="51" t="s">
        <v>115</v>
      </c>
      <c r="F64" s="37"/>
      <c r="G64" s="4"/>
      <c r="H64" s="79">
        <v>176208.88</v>
      </c>
      <c r="I64" s="92"/>
      <c r="J64" s="94"/>
      <c r="K64" s="94"/>
      <c r="L64" s="131"/>
      <c r="M64" s="131"/>
      <c r="N64" s="131"/>
      <c r="O64" s="131"/>
    </row>
    <row r="65" spans="2:15" ht="30" customHeight="1" x14ac:dyDescent="0.35">
      <c r="B65" s="184">
        <v>51</v>
      </c>
      <c r="C65" s="185"/>
      <c r="D65" s="186"/>
      <c r="E65" s="89" t="s">
        <v>128</v>
      </c>
      <c r="F65" s="88">
        <f>+F66</f>
        <v>50000</v>
      </c>
      <c r="G65" s="88">
        <f>+G66</f>
        <v>50000</v>
      </c>
      <c r="H65" s="77">
        <f>+H66</f>
        <v>42540.26</v>
      </c>
      <c r="I65" s="86">
        <f>+H65/G65*100</f>
        <v>85.080520000000007</v>
      </c>
      <c r="J65" s="94"/>
      <c r="K65" s="94"/>
      <c r="L65" s="131"/>
      <c r="M65" s="131"/>
      <c r="N65" s="131"/>
      <c r="O65" s="131"/>
    </row>
    <row r="66" spans="2:15" ht="30" customHeight="1" x14ac:dyDescent="0.35">
      <c r="B66" s="181">
        <v>32</v>
      </c>
      <c r="C66" s="182"/>
      <c r="D66" s="183"/>
      <c r="E66" s="89" t="s">
        <v>14</v>
      </c>
      <c r="F66" s="88">
        <v>50000</v>
      </c>
      <c r="G66" s="72">
        <v>50000</v>
      </c>
      <c r="H66" s="77">
        <f>+H67</f>
        <v>42540.26</v>
      </c>
      <c r="I66" s="86">
        <f>+H66/G66*100</f>
        <v>85.080520000000007</v>
      </c>
      <c r="J66" s="94"/>
      <c r="K66" s="94"/>
      <c r="L66" s="131"/>
      <c r="M66" s="131"/>
      <c r="N66" s="131"/>
      <c r="O66" s="131"/>
    </row>
    <row r="67" spans="2:15" ht="30" customHeight="1" x14ac:dyDescent="0.35">
      <c r="B67" s="178">
        <v>3211</v>
      </c>
      <c r="C67" s="179"/>
      <c r="D67" s="180"/>
      <c r="E67" s="50" t="s">
        <v>38</v>
      </c>
      <c r="F67" s="37"/>
      <c r="G67" s="4"/>
      <c r="H67" s="79">
        <v>42540.26</v>
      </c>
      <c r="I67" s="92"/>
      <c r="J67" s="94"/>
      <c r="K67" s="94"/>
      <c r="L67" s="131"/>
      <c r="M67" s="131"/>
      <c r="N67" s="131"/>
      <c r="O67" s="131"/>
    </row>
    <row r="68" spans="2:15" ht="30" customHeight="1" x14ac:dyDescent="0.35">
      <c r="B68" s="184">
        <v>71</v>
      </c>
      <c r="C68" s="185"/>
      <c r="D68" s="186"/>
      <c r="E68" s="89" t="s">
        <v>158</v>
      </c>
      <c r="F68" s="88">
        <f>+F69</f>
        <v>27612</v>
      </c>
      <c r="G68" s="88">
        <f>+G69</f>
        <v>27612</v>
      </c>
      <c r="H68" s="77">
        <f>+H69</f>
        <v>49956.74</v>
      </c>
      <c r="I68" s="86">
        <f t="shared" ref="I68:I69" si="9">+H68/G68*100</f>
        <v>180.92401854266259</v>
      </c>
      <c r="J68" s="94"/>
      <c r="K68" s="94"/>
      <c r="L68" s="131"/>
      <c r="M68" s="131"/>
      <c r="N68" s="131"/>
      <c r="O68" s="131"/>
    </row>
    <row r="69" spans="2:15" ht="30" customHeight="1" x14ac:dyDescent="0.35">
      <c r="B69" s="181">
        <v>32</v>
      </c>
      <c r="C69" s="182"/>
      <c r="D69" s="183"/>
      <c r="E69" s="89" t="s">
        <v>14</v>
      </c>
      <c r="F69" s="88">
        <v>27612</v>
      </c>
      <c r="G69" s="72">
        <v>27612</v>
      </c>
      <c r="H69" s="77">
        <f>+H70</f>
        <v>49956.74</v>
      </c>
      <c r="I69" s="86">
        <f t="shared" si="9"/>
        <v>180.92401854266259</v>
      </c>
      <c r="J69" s="94"/>
      <c r="K69" s="94"/>
      <c r="L69" s="131"/>
      <c r="M69" s="131"/>
      <c r="N69" s="131"/>
      <c r="O69" s="131"/>
    </row>
    <row r="70" spans="2:15" s="94" customFormat="1" ht="30" customHeight="1" x14ac:dyDescent="0.35">
      <c r="B70" s="178">
        <v>3232</v>
      </c>
      <c r="C70" s="179"/>
      <c r="D70" s="180"/>
      <c r="E70" s="105" t="s">
        <v>155</v>
      </c>
      <c r="F70" s="104"/>
      <c r="G70" s="95"/>
      <c r="H70" s="109">
        <v>49956.74</v>
      </c>
      <c r="I70" s="115"/>
      <c r="L70" s="131"/>
      <c r="M70" s="131"/>
      <c r="N70" s="131"/>
      <c r="O70" s="131"/>
    </row>
    <row r="72" spans="2:15" x14ac:dyDescent="0.35">
      <c r="B72" s="38"/>
      <c r="C72" s="38"/>
      <c r="D72" s="38"/>
      <c r="E72" s="38"/>
      <c r="F72" s="38"/>
      <c r="G72" s="38"/>
      <c r="H72" s="38"/>
      <c r="I72" s="38"/>
    </row>
    <row r="73" spans="2:15" x14ac:dyDescent="0.35">
      <c r="B73" s="38"/>
      <c r="C73" s="38"/>
      <c r="D73" s="38"/>
      <c r="E73" s="38"/>
      <c r="F73" s="38"/>
      <c r="G73" s="38"/>
      <c r="H73" s="38"/>
      <c r="I73" s="38"/>
    </row>
    <row r="74" spans="2:15" x14ac:dyDescent="0.35">
      <c r="B74" s="38"/>
      <c r="C74" s="38"/>
      <c r="D74" s="38"/>
      <c r="E74" s="38"/>
      <c r="F74" s="38"/>
      <c r="G74" s="38"/>
      <c r="H74" s="38"/>
      <c r="I74" s="38"/>
    </row>
  </sheetData>
  <mergeCells count="67">
    <mergeCell ref="B4:I4"/>
    <mergeCell ref="B6:E6"/>
    <mergeCell ref="B7:E7"/>
    <mergeCell ref="B2:I2"/>
    <mergeCell ref="B15:D15"/>
    <mergeCell ref="B8:D8"/>
    <mergeCell ref="B14:D14"/>
    <mergeCell ref="B13:D13"/>
    <mergeCell ref="B12:D12"/>
    <mergeCell ref="B9:D9"/>
    <mergeCell ref="B10:D10"/>
    <mergeCell ref="B11:D11"/>
    <mergeCell ref="B18:D18"/>
    <mergeCell ref="B16:D16"/>
    <mergeCell ref="B19:D19"/>
    <mergeCell ref="B17:D17"/>
    <mergeCell ref="B20:D20"/>
    <mergeCell ref="B21:D21"/>
    <mergeCell ref="B22:D22"/>
    <mergeCell ref="B23:D23"/>
    <mergeCell ref="B24:D24"/>
    <mergeCell ref="B25:D25"/>
    <mergeCell ref="B32:D32"/>
    <mergeCell ref="B33:D33"/>
    <mergeCell ref="B34:D34"/>
    <mergeCell ref="B35:D35"/>
    <mergeCell ref="B26:D26"/>
    <mergeCell ref="B27:D27"/>
    <mergeCell ref="B28:D28"/>
    <mergeCell ref="B29:D29"/>
    <mergeCell ref="B30:D30"/>
    <mergeCell ref="B31:D31"/>
    <mergeCell ref="B36:D36"/>
    <mergeCell ref="B37:D37"/>
    <mergeCell ref="B38:D38"/>
    <mergeCell ref="B39:D39"/>
    <mergeCell ref="B40:D40"/>
    <mergeCell ref="B42:D42"/>
    <mergeCell ref="B43:D43"/>
    <mergeCell ref="B44:D44"/>
    <mergeCell ref="B45:D45"/>
    <mergeCell ref="B46:D46"/>
    <mergeCell ref="B70:D70"/>
    <mergeCell ref="B61:D61"/>
    <mergeCell ref="B69:D69"/>
    <mergeCell ref="B63:D63"/>
    <mergeCell ref="B64:D64"/>
    <mergeCell ref="B65:D65"/>
    <mergeCell ref="B66:D66"/>
    <mergeCell ref="B67:D67"/>
    <mergeCell ref="B68:D68"/>
    <mergeCell ref="B41:D41"/>
    <mergeCell ref="B47:D47"/>
    <mergeCell ref="B52:D52"/>
    <mergeCell ref="B62:D62"/>
    <mergeCell ref="B57:D57"/>
    <mergeCell ref="B58:D58"/>
    <mergeCell ref="B60:D60"/>
    <mergeCell ref="B55:D55"/>
    <mergeCell ref="B59:D59"/>
    <mergeCell ref="B56:D56"/>
    <mergeCell ref="B54:D54"/>
    <mergeCell ref="B50:D50"/>
    <mergeCell ref="B51:D51"/>
    <mergeCell ref="B53:D53"/>
    <mergeCell ref="B48:D48"/>
    <mergeCell ref="B49:D49"/>
  </mergeCells>
  <pageMargins left="0.7" right="0.7" top="0.75" bottom="0.75" header="0.3" footer="0.3"/>
  <pageSetup paperSize="9" scale="39" orientation="portrait" r:id="rId1"/>
  <ignoredErrors>
    <ignoredError sqref="H49" formulaRange="1"/>
    <ignoredError sqref="B8 B9:D11" numberStoredAsText="1"/>
    <ignoredError sqref="I10:I1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Željka Butković</cp:lastModifiedBy>
  <cp:lastPrinted>2025-02-28T09:54:15Z</cp:lastPrinted>
  <dcterms:created xsi:type="dcterms:W3CDTF">2022-08-12T12:51:27Z</dcterms:created>
  <dcterms:modified xsi:type="dcterms:W3CDTF">2026-03-13T08:29:19Z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